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65356" windowWidth="14235" windowHeight="11760" activeTab="2"/>
  </bookViews>
  <sheets>
    <sheet name="WY 2022 SASP Dust Loading" sheetId="1" r:id="rId1"/>
    <sheet name="WY 2021 SASP Dust Loading" sheetId="2" r:id="rId2"/>
    <sheet name="WY 2020 SASP Dust Loading" sheetId="3" r:id="rId3"/>
    <sheet name="WY 2019 SASP Dust Loading" sheetId="4" r:id="rId4"/>
    <sheet name="WY 2018 SASP Dust Loading" sheetId="5" r:id="rId5"/>
    <sheet name="WY 2017 SASP Dust Loading" sheetId="6" r:id="rId6"/>
    <sheet name="WY 2016 SASP Dust Loading" sheetId="7" r:id="rId7"/>
    <sheet name="WY 2015 SASP Dust Loading" sheetId="8" r:id="rId8"/>
    <sheet name="WY 2014 SASP Dust Loading" sheetId="9" r:id="rId9"/>
    <sheet name="WY 2013 SASP Dust Loading" sheetId="10" r:id="rId10"/>
    <sheet name="WY 2012 SASP Dust Loading" sheetId="11" r:id="rId11"/>
    <sheet name="WY 2011 SASP Dust Loading" sheetId="12" r:id="rId12"/>
    <sheet name="WY 0809" sheetId="13" r:id="rId13"/>
    <sheet name="Sheet2" sheetId="14" r:id="rId14"/>
    <sheet name="Sheet3" sheetId="15" r:id="rId15"/>
  </sheets>
  <definedNames>
    <definedName name="_xlnm.Print_Area" localSheetId="11">'WY 2011 SASP Dust Loading'!$A$1:$H$21</definedName>
    <definedName name="_xlnm.Print_Area" localSheetId="10">'WY 2012 SASP Dust Loading'!$A$1:$H$25</definedName>
    <definedName name="_xlnm.Print_Area" localSheetId="9">'WY 2013 SASP Dust Loading'!$A$1:$H$27</definedName>
    <definedName name="_xlnm.Print_Area" localSheetId="8">'WY 2014 SASP Dust Loading'!$A$1:$E$19</definedName>
    <definedName name="_xlnm.Print_Area" localSheetId="7">'WY 2015 SASP Dust Loading'!$A$1:$E$19</definedName>
    <definedName name="_xlnm.Print_Area" localSheetId="6">'WY 2016 SASP Dust Loading'!$A$1:$E$15</definedName>
    <definedName name="_xlnm.Print_Area" localSheetId="5">'WY 2017 SASP Dust Loading'!$A$1:$E$13</definedName>
    <definedName name="_xlnm.Print_Area" localSheetId="4">'WY 2018 SASP Dust Loading'!$A$1:$E$13</definedName>
    <definedName name="_xlnm.Print_Area" localSheetId="3">'WY 2019 SASP Dust Loading'!$A$1:$E$11</definedName>
    <definedName name="_xlnm.Print_Area" localSheetId="2">'WY 2020 SASP Dust Loading'!$A$1:$E$13</definedName>
    <definedName name="_xlnm.Print_Area" localSheetId="1">'WY 2021 SASP Dust Loading'!$A$1:$E$13</definedName>
    <definedName name="_xlnm.Print_Area" localSheetId="0">'WY 2022 SASP Dust Loading'!$A$1:$E$13</definedName>
  </definedNames>
  <calcPr fullCalcOnLoad="1"/>
</workbook>
</file>

<file path=xl/comments1.xml><?xml version="1.0" encoding="utf-8"?>
<comments xmlns="http://schemas.openxmlformats.org/spreadsheetml/2006/main">
  <authors>
    <author>Chris Landry</author>
  </authors>
  <commentList>
    <comment ref="D6" authorId="0">
      <text>
        <r>
          <rPr>
            <b/>
            <sz val="8"/>
            <rFont val="Tahoma"/>
            <family val="2"/>
          </rPr>
          <t>Chris Landry:</t>
        </r>
        <r>
          <rPr>
            <sz val="8"/>
            <rFont val="Tahoma"/>
            <family val="2"/>
          </rPr>
          <t xml:space="preserve">
Dust and organics combined</t>
        </r>
      </text>
    </comment>
  </commentList>
</comments>
</file>

<file path=xl/comments10.xml><?xml version="1.0" encoding="utf-8"?>
<comments xmlns="http://schemas.openxmlformats.org/spreadsheetml/2006/main">
  <authors>
    <author>Chris Landry</author>
  </authors>
  <commentList>
    <comment ref="E6" authorId="0">
      <text>
        <r>
          <rPr>
            <b/>
            <sz val="8"/>
            <rFont val="Tahoma"/>
            <family val="2"/>
          </rPr>
          <t>Chris Landry:</t>
        </r>
        <r>
          <rPr>
            <sz val="8"/>
            <rFont val="Tahoma"/>
            <family val="2"/>
          </rPr>
          <t xml:space="preserve">
Dust and organics combined</t>
        </r>
      </text>
    </comment>
  </commentList>
</comments>
</file>

<file path=xl/comments11.xml><?xml version="1.0" encoding="utf-8"?>
<comments xmlns="http://schemas.openxmlformats.org/spreadsheetml/2006/main">
  <authors>
    <author>Chris Landry</author>
  </authors>
  <commentList>
    <comment ref="E6" authorId="0">
      <text>
        <r>
          <rPr>
            <b/>
            <sz val="8"/>
            <rFont val="Tahoma"/>
            <family val="2"/>
          </rPr>
          <t>Chris Landry:</t>
        </r>
        <r>
          <rPr>
            <sz val="8"/>
            <rFont val="Tahoma"/>
            <family val="2"/>
          </rPr>
          <t xml:space="preserve">
Dust and organics combined</t>
        </r>
      </text>
    </comment>
  </commentList>
</comments>
</file>

<file path=xl/comments12.xml><?xml version="1.0" encoding="utf-8"?>
<comments xmlns="http://schemas.openxmlformats.org/spreadsheetml/2006/main">
  <authors>
    <author>Chris Landry</author>
  </authors>
  <commentList>
    <comment ref="E6" authorId="0">
      <text>
        <r>
          <rPr>
            <b/>
            <sz val="8"/>
            <rFont val="Tahoma"/>
            <family val="2"/>
          </rPr>
          <t>Chris Landry:</t>
        </r>
        <r>
          <rPr>
            <sz val="8"/>
            <rFont val="Tahoma"/>
            <family val="2"/>
          </rPr>
          <t xml:space="preserve">
Dust and organics combined</t>
        </r>
      </text>
    </comment>
  </commentList>
</comments>
</file>

<file path=xl/comments2.xml><?xml version="1.0" encoding="utf-8"?>
<comments xmlns="http://schemas.openxmlformats.org/spreadsheetml/2006/main">
  <authors>
    <author>Chris Landry</author>
  </authors>
  <commentList>
    <comment ref="D6" authorId="0">
      <text>
        <r>
          <rPr>
            <b/>
            <sz val="8"/>
            <rFont val="Tahoma"/>
            <family val="2"/>
          </rPr>
          <t>Chris Landry:</t>
        </r>
        <r>
          <rPr>
            <sz val="8"/>
            <rFont val="Tahoma"/>
            <family val="2"/>
          </rPr>
          <t xml:space="preserve">
Dust and organics combined</t>
        </r>
      </text>
    </comment>
  </commentList>
</comments>
</file>

<file path=xl/comments3.xml><?xml version="1.0" encoding="utf-8"?>
<comments xmlns="http://schemas.openxmlformats.org/spreadsheetml/2006/main">
  <authors>
    <author>Chris Landry</author>
  </authors>
  <commentList>
    <comment ref="D6" authorId="0">
      <text>
        <r>
          <rPr>
            <b/>
            <sz val="8"/>
            <rFont val="Tahoma"/>
            <family val="2"/>
          </rPr>
          <t>Chris Landry:</t>
        </r>
        <r>
          <rPr>
            <sz val="8"/>
            <rFont val="Tahoma"/>
            <family val="2"/>
          </rPr>
          <t xml:space="preserve">
Dust and organics combined</t>
        </r>
      </text>
    </comment>
  </commentList>
</comments>
</file>

<file path=xl/comments4.xml><?xml version="1.0" encoding="utf-8"?>
<comments xmlns="http://schemas.openxmlformats.org/spreadsheetml/2006/main">
  <authors>
    <author>Chris Landry</author>
  </authors>
  <commentList>
    <comment ref="D6" authorId="0">
      <text>
        <r>
          <rPr>
            <b/>
            <sz val="8"/>
            <rFont val="Tahoma"/>
            <family val="2"/>
          </rPr>
          <t>Chris Landry:</t>
        </r>
        <r>
          <rPr>
            <sz val="8"/>
            <rFont val="Tahoma"/>
            <family val="2"/>
          </rPr>
          <t xml:space="preserve">
Dust and organics combined</t>
        </r>
      </text>
    </comment>
  </commentList>
</comments>
</file>

<file path=xl/comments5.xml><?xml version="1.0" encoding="utf-8"?>
<comments xmlns="http://schemas.openxmlformats.org/spreadsheetml/2006/main">
  <authors>
    <author>Chris Landry</author>
  </authors>
  <commentList>
    <comment ref="D6" authorId="0">
      <text>
        <r>
          <rPr>
            <b/>
            <sz val="8"/>
            <rFont val="Tahoma"/>
            <family val="2"/>
          </rPr>
          <t>Chris Landry:</t>
        </r>
        <r>
          <rPr>
            <sz val="8"/>
            <rFont val="Tahoma"/>
            <family val="2"/>
          </rPr>
          <t xml:space="preserve">
Dust and organics combined</t>
        </r>
      </text>
    </comment>
  </commentList>
</comments>
</file>

<file path=xl/comments6.xml><?xml version="1.0" encoding="utf-8"?>
<comments xmlns="http://schemas.openxmlformats.org/spreadsheetml/2006/main">
  <authors>
    <author>Chris Landry</author>
  </authors>
  <commentList>
    <comment ref="D6" authorId="0">
      <text>
        <r>
          <rPr>
            <b/>
            <sz val="8"/>
            <rFont val="Tahoma"/>
            <family val="2"/>
          </rPr>
          <t>Chris Landry:</t>
        </r>
        <r>
          <rPr>
            <sz val="8"/>
            <rFont val="Tahoma"/>
            <family val="2"/>
          </rPr>
          <t xml:space="preserve">
Dust and organics combined</t>
        </r>
      </text>
    </comment>
  </commentList>
</comments>
</file>

<file path=xl/comments7.xml><?xml version="1.0" encoding="utf-8"?>
<comments xmlns="http://schemas.openxmlformats.org/spreadsheetml/2006/main">
  <authors>
    <author>Chris Landry</author>
  </authors>
  <commentList>
    <comment ref="D6" authorId="0">
      <text>
        <r>
          <rPr>
            <b/>
            <sz val="8"/>
            <rFont val="Tahoma"/>
            <family val="2"/>
          </rPr>
          <t>Chris Landry:</t>
        </r>
        <r>
          <rPr>
            <sz val="8"/>
            <rFont val="Tahoma"/>
            <family val="2"/>
          </rPr>
          <t xml:space="preserve">
Dust and organics combined</t>
        </r>
      </text>
    </comment>
  </commentList>
</comments>
</file>

<file path=xl/comments8.xml><?xml version="1.0" encoding="utf-8"?>
<comments xmlns="http://schemas.openxmlformats.org/spreadsheetml/2006/main">
  <authors>
    <author>Chris Landry</author>
  </authors>
  <commentList>
    <comment ref="D6" authorId="0">
      <text>
        <r>
          <rPr>
            <b/>
            <sz val="8"/>
            <rFont val="Tahoma"/>
            <family val="2"/>
          </rPr>
          <t>Chris Landry:</t>
        </r>
        <r>
          <rPr>
            <sz val="8"/>
            <rFont val="Tahoma"/>
            <family val="2"/>
          </rPr>
          <t xml:space="preserve">
Dust and organics combined</t>
        </r>
      </text>
    </comment>
  </commentList>
</comments>
</file>

<file path=xl/comments9.xml><?xml version="1.0" encoding="utf-8"?>
<comments xmlns="http://schemas.openxmlformats.org/spreadsheetml/2006/main">
  <authors>
    <author>Chris Landry</author>
  </authors>
  <commentList>
    <comment ref="D6" authorId="0">
      <text>
        <r>
          <rPr>
            <b/>
            <sz val="8"/>
            <rFont val="Tahoma"/>
            <family val="2"/>
          </rPr>
          <t>Chris Landry:</t>
        </r>
        <r>
          <rPr>
            <sz val="8"/>
            <rFont val="Tahoma"/>
            <family val="2"/>
          </rPr>
          <t xml:space="preserve">
Dust and organics combined</t>
        </r>
      </text>
    </comment>
  </commentList>
</comments>
</file>

<file path=xl/sharedStrings.xml><?xml version="1.0" encoding="utf-8"?>
<sst xmlns="http://schemas.openxmlformats.org/spreadsheetml/2006/main" count="582" uniqueCount="244">
  <si>
    <t>Date</t>
  </si>
  <si>
    <t>Event</t>
  </si>
  <si>
    <t>0.5 m2</t>
  </si>
  <si>
    <t>Sample</t>
  </si>
  <si>
    <t>(grams)</t>
  </si>
  <si>
    <t>Grams/m2</t>
  </si>
  <si>
    <t>Visually</t>
  </si>
  <si>
    <t>Estimated</t>
  </si>
  <si>
    <t>Organic</t>
  </si>
  <si>
    <t>Content</t>
  </si>
  <si>
    <t>Gross Weight</t>
  </si>
  <si>
    <t>Dust</t>
  </si>
  <si>
    <t>Mass Loading</t>
  </si>
  <si>
    <t>D1</t>
  </si>
  <si>
    <t>D2</t>
  </si>
  <si>
    <t>no sample</t>
  </si>
  <si>
    <t>D3</t>
  </si>
  <si>
    <t>D4</t>
  </si>
  <si>
    <t>D5</t>
  </si>
  <si>
    <t>D6</t>
  </si>
  <si>
    <t>D7</t>
  </si>
  <si>
    <t>March 17-20</t>
  </si>
  <si>
    <t>na</t>
  </si>
  <si>
    <t>&lt;10%</t>
  </si>
  <si>
    <t>Notes</t>
  </si>
  <si>
    <t>Discrete sample</t>
  </si>
  <si>
    <t>D8</t>
  </si>
  <si>
    <t>Extremely minor event</t>
  </si>
  <si>
    <t>Snow Optics Lab "Bulk" (0.5m2) sample analyses - WY 0809</t>
  </si>
  <si>
    <t>Dust Event</t>
  </si>
  <si>
    <t>Vial Mass (g)</t>
  </si>
  <si>
    <t>Vial Mass (g) II</t>
  </si>
  <si>
    <t>Aver Vial Mass (g)</t>
  </si>
  <si>
    <t>Dusty Vial (g)</t>
  </si>
  <si>
    <t>Dusty Vial (g) II</t>
  </si>
  <si>
    <t>Average Dusty Vial (g)</t>
  </si>
  <si>
    <t>Total Dust (g)</t>
  </si>
  <si>
    <t>*3-1</t>
  </si>
  <si>
    <t>*3-2</t>
  </si>
  <si>
    <t>*3-3</t>
  </si>
  <si>
    <t>*3-4</t>
  </si>
  <si>
    <t>*3 Total:</t>
  </si>
  <si>
    <t>g</t>
  </si>
  <si>
    <t>*5-1</t>
  </si>
  <si>
    <t>*5-2</t>
  </si>
  <si>
    <t>*5-3</t>
  </si>
  <si>
    <t>*5-4</t>
  </si>
  <si>
    <t>*5-5</t>
  </si>
  <si>
    <t>*5-6</t>
  </si>
  <si>
    <t>*5-7</t>
  </si>
  <si>
    <t>*5 Total:</t>
  </si>
  <si>
    <t>3-12</t>
  </si>
  <si>
    <t>*3-12</t>
  </si>
  <si>
    <t>3-12 Total</t>
  </si>
  <si>
    <t>D9</t>
  </si>
  <si>
    <t>D10</t>
  </si>
  <si>
    <t>D11</t>
  </si>
  <si>
    <t>Sampled 6/14/11</t>
  </si>
  <si>
    <t>Sample of top few cm after D11-D2 layers had merged; some 'seepage' missed</t>
  </si>
  <si>
    <t>CL: this (below) may be the concentrated sample collected for Rich Reynolds, not a 0.5m2 sample of all 0809 layers merged</t>
  </si>
  <si>
    <t>"lots"</t>
  </si>
  <si>
    <t>"mostly"</t>
  </si>
  <si>
    <t>not char</t>
  </si>
  <si>
    <t>Discrete sample of 'wet' event, 'iced tea' color</t>
  </si>
  <si>
    <t>Discrete sample of typical brown dust; began dry on slick m/f crust overnight and w/snow next day</t>
  </si>
  <si>
    <t>Merged sample of D8-D4 collected May 4; some infiltration losses already incurred</t>
  </si>
  <si>
    <t>Estimated D6,7,8</t>
  </si>
  <si>
    <t>Inferred mass, by subtracting measured D4 and D5 events from merged D8-D4 sample</t>
  </si>
  <si>
    <t>Discrete sample, 0.2931 grams of pine needles and seed pods removed before 'gross weight'</t>
  </si>
  <si>
    <t>Discrete samples, lots of dark, large, dark (black) organic particles</t>
  </si>
  <si>
    <t>D12</t>
  </si>
  <si>
    <t>Sampled May 4</t>
  </si>
  <si>
    <t>Snow all gone at SASP - sampling infeasible, but was very minor dry event</t>
  </si>
  <si>
    <t>Snow all gone at SASP - sampling infeasible, but was major dry event, perhaps largest of season</t>
  </si>
  <si>
    <t>Major dust-on-dust event; discrete sampling infeasible</t>
  </si>
  <si>
    <t>Minor dust-on-dust event; discrete sampling infeasible</t>
  </si>
  <si>
    <t>Significant dust-on-dust at SBB; skiff new snow onto D8; discrete sampling infeasible</t>
  </si>
  <si>
    <t>Very minor dust-on-dust event at SBB; discrete sampling infeasible</t>
  </si>
  <si>
    <t>Dust-on-dust at SBB; discrete sampling infeasible</t>
  </si>
  <si>
    <t>D4-D8 merged</t>
  </si>
  <si>
    <t>Merged sample; D4 value derived from a merged D3-D4 sample, less the D3  sample</t>
  </si>
  <si>
    <t>D2-D11 Merged</t>
  </si>
  <si>
    <t>Swamp Angel Study Plot Dust Mass Loading Data - WY 2012</t>
  </si>
  <si>
    <t>Swamp Angel Study Plot Dust Mass Loading Data - WY 2011</t>
  </si>
  <si>
    <t>From 0.5m2 samples collected by CSAS, processed by USGS Denver</t>
  </si>
  <si>
    <t>Sum of discretely sampled D1, D2, D3, plus merged D4-D8 sample</t>
  </si>
  <si>
    <t>Estimated D9-12</t>
  </si>
  <si>
    <t xml:space="preserve">2.4 - 3.4 </t>
  </si>
  <si>
    <t>Estimated D1-D12</t>
  </si>
  <si>
    <t>11 to 12</t>
  </si>
  <si>
    <t>Estimated total mass loading, in grams per square meter</t>
  </si>
  <si>
    <t>Range of plausible totals for D9-D12, predominately from event D12</t>
  </si>
  <si>
    <t>Measured D1-D8</t>
  </si>
  <si>
    <t>Swamp Angel Study Plot Dust Mass Loading Data - WY 2013</t>
  </si>
  <si>
    <t>February 8/9, 2013</t>
  </si>
  <si>
    <t>March 7/8, 2013</t>
  </si>
  <si>
    <t>discont (HG)</t>
  </si>
  <si>
    <t>March 17/18, 2013</t>
  </si>
  <si>
    <t>Discrete sample, substantial event with very little veg debris (brownish)</t>
  </si>
  <si>
    <t>Discrete sample (reddish)</t>
  </si>
  <si>
    <t>March 21/22, 2013</t>
  </si>
  <si>
    <t>Discrete sample, major event, very brown, very little veg debris</t>
  </si>
  <si>
    <t>Discrete sample by AT (grey)</t>
  </si>
  <si>
    <t>Discrete sample by CL (red-brown)</t>
  </si>
  <si>
    <t>Discrete sample, very weak event mixed with veg debris; (greyish)</t>
  </si>
  <si>
    <t>April 13-14, 2013</t>
  </si>
  <si>
    <t>April 15-17, 2013</t>
  </si>
  <si>
    <t>Discrete sample, more red and brown</t>
  </si>
  <si>
    <t>No sample - insignificant, dust-on-dust (heavy haze) event</t>
  </si>
  <si>
    <t>Collected 5/13/2013</t>
  </si>
  <si>
    <t>Season Total</t>
  </si>
  <si>
    <t>2+3+5+6+7+8+10 Total</t>
  </si>
  <si>
    <t>Discrete samples total less (ALM+D1+D2)</t>
  </si>
  <si>
    <t>Total of discrete samples of measured events</t>
  </si>
  <si>
    <t>Sampling infeasible due to SAG at SASP - very minor dust-on-dust event</t>
  </si>
  <si>
    <t>D4-D9 merged</t>
  </si>
  <si>
    <t>Mass difference, 18% loss probably due to melt leaching and infiltration of "fines"</t>
  </si>
  <si>
    <t>"All layers merged" sample that did not include D1 or D2, may have included D3</t>
  </si>
  <si>
    <t>Swamp Angel Study Plot Dust Mass Loading Data - WY 2014</t>
  </si>
  <si>
    <t>Discrete sample of containing snow, but dust not visible while sampling</t>
  </si>
  <si>
    <t>Season Total To-Date</t>
  </si>
  <si>
    <t>Discrete sample, dust faintly visible</t>
  </si>
  <si>
    <t>Too weak to sample; may have fallen directly onto exposed D4</t>
  </si>
  <si>
    <t>Discrete sample, strong layer</t>
  </si>
  <si>
    <t>Difficult to sample; dust-in-rain event onto old melt/freeze crust</t>
  </si>
  <si>
    <t>Discrete sample; thick and diffuse layer near bottom of S23</t>
  </si>
  <si>
    <t>Discrete sample; 3-4 cm diffuse layer just 2-3 cm below top of S24</t>
  </si>
  <si>
    <t>Minor dust-on-dust event; infeasible to sample</t>
  </si>
  <si>
    <t>June 15-18, 2014</t>
  </si>
  <si>
    <t>Long duration dust-on-dust event, possibly including smoke; infeasible to sample</t>
  </si>
  <si>
    <t>April 1-2, 2015</t>
  </si>
  <si>
    <t>Discrete sample at 0.35 m2 area adjusted to 0.5 m2, dust faintly visible</t>
  </si>
  <si>
    <t>April 14-15, 2015</t>
  </si>
  <si>
    <t>Discrete sample, moderately strong layer</t>
  </si>
  <si>
    <t>Swamp Angel Study Plot Dust Mass Loading Data - WY 2015</t>
  </si>
  <si>
    <t>Discrete sample, dust faintly visible while sampling</t>
  </si>
  <si>
    <t>Discrete sample, dust clearly visible in thick, diffuse band</t>
  </si>
  <si>
    <t>Swamp Angel Study Plot Dust Mass Loading Data - WY 2016</t>
  </si>
  <si>
    <t>March 28-29, 2016</t>
  </si>
  <si>
    <t>Diffuse sample, in 2" band of snow</t>
  </si>
  <si>
    <t>Swamp Angel Study Plot Dust Mass Loading Data - WY 2017</t>
  </si>
  <si>
    <t>Discrete sample, very diffuse, can't see in pit profile, but can see on surrounding landscape</t>
  </si>
  <si>
    <t>Discrete sample, very diffuse, we noticed slight dust at beginning of storm</t>
  </si>
  <si>
    <t xml:space="preserve">Discrete sample. Very noticable in snowpack. </t>
  </si>
  <si>
    <t>Discrete sample. Very noticable on snowpack. Dry event.</t>
  </si>
  <si>
    <t>Swamp Angel Study Plot Dust Mass Loading Data - WY 2018</t>
  </si>
  <si>
    <t xml:space="preserve">Very diffuse and light, adjacent to ground, not sampled directly.  </t>
  </si>
  <si>
    <t xml:space="preserve">Sampled D6 and D7 together.  D6 was about a third of sample (total is 1.7085). </t>
  </si>
  <si>
    <t>Sampled D6 and D7 together.  D7 is about two thirds of sample (total is 1.7085)</t>
  </si>
  <si>
    <t>data from harland</t>
  </si>
  <si>
    <t>sample</t>
  </si>
  <si>
    <t>mass (g)</t>
  </si>
  <si>
    <t>SASP D2WY18-Bulk</t>
  </si>
  <si>
    <t>SASP D2WY18-Conc</t>
  </si>
  <si>
    <t>SASP D3+D4WY18-Bulk</t>
  </si>
  <si>
    <t>SASP D3+D4WY18-Conc</t>
  </si>
  <si>
    <t>SASP D6+D7WY18-Bulk</t>
  </si>
  <si>
    <t>SASP D6+D7WY18-Conc</t>
  </si>
  <si>
    <t>SASP_ALM_WY18-Bulk</t>
  </si>
  <si>
    <t>SASP_ALM_WY18-Conc</t>
  </si>
  <si>
    <t>SCP_ALM_WY18-Conc</t>
  </si>
  <si>
    <t>McClP_ALM_WY18-Conc</t>
  </si>
  <si>
    <t>PC_ALM_WY18-Conc</t>
  </si>
  <si>
    <t>Berth_ALM_WY18-Conc</t>
  </si>
  <si>
    <t>GM_ALM_WY18-Conc</t>
  </si>
  <si>
    <t>LoveP_ALM_WY18-Conc</t>
  </si>
  <si>
    <t>WoCrP_ALM_WY18-Conc</t>
  </si>
  <si>
    <t>HP_ALM_WY18-Conc</t>
  </si>
  <si>
    <t>WiCrP_ALM_WY18-Conc</t>
  </si>
  <si>
    <t>REP_ALM_WY18-Conc</t>
  </si>
  <si>
    <t>Estimated from ALM sample</t>
  </si>
  <si>
    <t xml:space="preserve">Discrete sample, noticable in 5 cm band of snow. </t>
  </si>
  <si>
    <t xml:space="preserve">Sampled D3 and D4 together.  D3 was about a third of sample (total is 0.4470).  </t>
  </si>
  <si>
    <t xml:space="preserve">Sampled D3 and D4 together.  D4 is about two-thirds of sample (total is 0.4470).  </t>
  </si>
  <si>
    <t>SASP D3WY19-Bulk</t>
  </si>
  <si>
    <t>SASP D3WY19-Conc</t>
  </si>
  <si>
    <t>SASP_ALM_WY19-Bulk</t>
  </si>
  <si>
    <t>SASP_ALM_WY19-Conc</t>
  </si>
  <si>
    <t>SCP_ALM_WY19-Conc</t>
  </si>
  <si>
    <t>McClP_ALM_WY19-Conc</t>
  </si>
  <si>
    <t>PC_ALM_WY19-Conc</t>
  </si>
  <si>
    <t>Berth_ALM_WY19-Conc</t>
  </si>
  <si>
    <t>GM_ALM_WY19-Conc</t>
  </si>
  <si>
    <t>LoveP_ALM_WY19-Conc</t>
  </si>
  <si>
    <t>WoCrP_ALM_WY19-Conc</t>
  </si>
  <si>
    <t>HP_ALM_WY19-Conc</t>
  </si>
  <si>
    <t>WiCrP_ALM_WY19-Conc</t>
  </si>
  <si>
    <t>REP_ALM_WY19-Conc</t>
  </si>
  <si>
    <t>ALM</t>
  </si>
  <si>
    <t>Swamp Angel Study Plot Dust Mass Loading Data - WY 2019</t>
  </si>
  <si>
    <t>D3 collected but other dust events were not because of layers being too buried to sample</t>
  </si>
  <si>
    <t>SASP</t>
  </si>
  <si>
    <t>Spring Cr Pass</t>
  </si>
  <si>
    <t>McClure Pass</t>
  </si>
  <si>
    <t>Park Cone</t>
  </si>
  <si>
    <t>Berthoud</t>
  </si>
  <si>
    <t>Grand Mesa</t>
  </si>
  <si>
    <t>Loveland</t>
  </si>
  <si>
    <t>Wolf Cr</t>
  </si>
  <si>
    <t>Hoosier Pass</t>
  </si>
  <si>
    <t>Willow Cr Pass</t>
  </si>
  <si>
    <t>Rabbit Ears</t>
  </si>
  <si>
    <t>SASP D1WY20-Bulk</t>
  </si>
  <si>
    <t>wts no good</t>
  </si>
  <si>
    <t>SASP D3WY20-Mixed?</t>
  </si>
  <si>
    <t>0.3862 *</t>
  </si>
  <si>
    <t>SASP_ALM_WY20-Mixed</t>
  </si>
  <si>
    <t>Berth_ALM_WY20-Conc</t>
  </si>
  <si>
    <t>GM_ALM_WY20-Conc</t>
  </si>
  <si>
    <t>GrP_ALM_WY20-Conc</t>
  </si>
  <si>
    <t>HP_ALM_WY20-Conc</t>
  </si>
  <si>
    <t>McClP_ALM_WY20-Conc</t>
  </si>
  <si>
    <t>PC_ALM_WY20-Conc</t>
  </si>
  <si>
    <t>REP_ALM_WY20-Conc</t>
  </si>
  <si>
    <t>SCP_ALM_WY20-Conc</t>
  </si>
  <si>
    <t>WiCrP_ALM_WY20-Conc</t>
  </si>
  <si>
    <t>WoCrP_ALM_WY20-Conc</t>
  </si>
  <si>
    <t>NA</t>
  </si>
  <si>
    <t>Swamp Angel Study Plot Dust Mass Loading Data - WY 2020</t>
  </si>
  <si>
    <t>SASP_D2WY21_0.5m2</t>
  </si>
  <si>
    <t>SASP_D2WY21_Conc</t>
  </si>
  <si>
    <t>SASP_D3WY21_0.5m2</t>
  </si>
  <si>
    <t>SASP_D3WY21_Conc</t>
  </si>
  <si>
    <t>SASP_D4WY21_0.5m2</t>
  </si>
  <si>
    <t>SASP_D4WY21_Conc</t>
  </si>
  <si>
    <t>SASP_D6,5,4WY21_0.5m2</t>
  </si>
  <si>
    <t>SASP_D6,5,4WY21_Conc</t>
  </si>
  <si>
    <t>SASP_ALM_WY21_0.5m2</t>
  </si>
  <si>
    <t>SASP_ALM_WY21_Conc</t>
  </si>
  <si>
    <t>Berth_ALM_WY21-Conc</t>
  </si>
  <si>
    <t>GM_ALM_WY21-Conc</t>
  </si>
  <si>
    <t>GrP_ALM_WY21-Conc</t>
  </si>
  <si>
    <t>HP_ALM_WY21-Conc</t>
  </si>
  <si>
    <t>McClP_ALM_WY21-Conc</t>
  </si>
  <si>
    <t>PC_ALM_WY21-Conc</t>
  </si>
  <si>
    <t>REP_ALM_WY21-Conc</t>
  </si>
  <si>
    <t>SCP_ALM_WY21-Conc</t>
  </si>
  <si>
    <t>WiCrP_ALM_WY21-Conc</t>
  </si>
  <si>
    <t>WoCrP_ALM_WY21-Conc</t>
  </si>
  <si>
    <t>D4/5/6 = 0.8939</t>
  </si>
  <si>
    <t>Swamp Angel Study Plot Dust Mass Loading Data - WY 2022</t>
  </si>
  <si>
    <t>From end of season ALM sample</t>
  </si>
  <si>
    <t>Swamp Angel Study Plot Dust Mass Loading Data - WY 2021</t>
  </si>
  <si>
    <t>data from USGS Lab Results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</si>
</sst>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d\,\ yyyy"/>
    <numFmt numFmtId="173" formatCode="[$-409]mmmm\ d\,\ yyyy;@"/>
    <numFmt numFmtId="174" formatCode="[$-409]h:mm:ss\ AM/PM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000"/>
    <numFmt numFmtId="180" formatCode="0.000"/>
    <numFmt numFmtId="181" formatCode="0.000000"/>
    <numFmt numFmtId="182" formatCode="0.00000"/>
    <numFmt numFmtId="183" formatCode="mmm\-yyyy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222222"/>
      <name val="Arial"/>
      <family val="2"/>
    </font>
    <font>
      <sz val="10"/>
      <color rgb="FF00000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173" fontId="0" fillId="0" borderId="0" xfId="0" applyNumberFormat="1" applyAlignment="1">
      <alignment horizontal="center"/>
    </xf>
    <xf numFmtId="173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1" xfId="0" applyBorder="1" applyAlignment="1">
      <alignment horizontal="left"/>
    </xf>
    <xf numFmtId="17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179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179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79" fontId="0" fillId="0" borderId="18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179" fontId="0" fillId="0" borderId="12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179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79" fontId="0" fillId="0" borderId="11" xfId="0" applyNumberFormat="1" applyFill="1" applyBorder="1" applyAlignment="1">
      <alignment/>
    </xf>
    <xf numFmtId="179" fontId="0" fillId="0" borderId="17" xfId="0" applyNumberFormat="1" applyFill="1" applyBorder="1" applyAlignment="1">
      <alignment/>
    </xf>
    <xf numFmtId="0" fontId="0" fillId="0" borderId="19" xfId="0" applyBorder="1" applyAlignment="1">
      <alignment horizontal="center"/>
    </xf>
    <xf numFmtId="179" fontId="0" fillId="0" borderId="19" xfId="0" applyNumberFormat="1" applyBorder="1" applyAlignment="1">
      <alignment/>
    </xf>
    <xf numFmtId="179" fontId="0" fillId="0" borderId="22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19" xfId="0" applyFill="1" applyBorder="1" applyAlignment="1">
      <alignment horizontal="center"/>
    </xf>
    <xf numFmtId="179" fontId="0" fillId="0" borderId="19" xfId="0" applyNumberFormat="1" applyFill="1" applyBorder="1" applyAlignment="1">
      <alignment/>
    </xf>
    <xf numFmtId="179" fontId="0" fillId="0" borderId="22" xfId="0" applyNumberFormat="1" applyFill="1" applyBorder="1" applyAlignment="1">
      <alignment/>
    </xf>
    <xf numFmtId="49" fontId="0" fillId="0" borderId="11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0" fillId="0" borderId="17" xfId="0" applyFill="1" applyBorder="1" applyAlignment="1">
      <alignment/>
    </xf>
    <xf numFmtId="179" fontId="0" fillId="0" borderId="18" xfId="0" applyNumberFormat="1" applyFill="1" applyBorder="1" applyAlignment="1">
      <alignment/>
    </xf>
    <xf numFmtId="180" fontId="0" fillId="0" borderId="0" xfId="0" applyNumberFormat="1" applyAlignment="1">
      <alignment horizontal="center"/>
    </xf>
    <xf numFmtId="0" fontId="0" fillId="0" borderId="11" xfId="0" applyFill="1" applyBorder="1" applyAlignment="1">
      <alignment horizontal="center"/>
    </xf>
    <xf numFmtId="179" fontId="0" fillId="0" borderId="12" xfId="0" applyNumberFormat="1" applyFill="1" applyBorder="1" applyAlignment="1">
      <alignment/>
    </xf>
    <xf numFmtId="179" fontId="0" fillId="0" borderId="0" xfId="0" applyNumberFormat="1" applyAlignment="1">
      <alignment horizontal="center"/>
    </xf>
    <xf numFmtId="179" fontId="0" fillId="0" borderId="10" xfId="0" applyNumberFormat="1" applyBorder="1" applyAlignment="1">
      <alignment horizontal="center"/>
    </xf>
    <xf numFmtId="180" fontId="6" fillId="0" borderId="0" xfId="0" applyNumberFormat="1" applyFont="1" applyAlignment="1">
      <alignment horizontal="center"/>
    </xf>
    <xf numFmtId="180" fontId="6" fillId="0" borderId="10" xfId="0" applyNumberFormat="1" applyFont="1" applyBorder="1" applyAlignment="1">
      <alignment horizontal="center"/>
    </xf>
    <xf numFmtId="180" fontId="6" fillId="0" borderId="0" xfId="0" applyNumberFormat="1" applyFont="1" applyFill="1" applyBorder="1" applyAlignment="1">
      <alignment horizontal="center"/>
    </xf>
    <xf numFmtId="179" fontId="6" fillId="0" borderId="0" xfId="0" applyNumberFormat="1" applyFont="1" applyAlignment="1">
      <alignment horizontal="center"/>
    </xf>
    <xf numFmtId="0" fontId="0" fillId="33" borderId="0" xfId="0" applyFill="1" applyAlignment="1">
      <alignment horizontal="center"/>
    </xf>
    <xf numFmtId="173" fontId="0" fillId="33" borderId="0" xfId="0" applyNumberFormat="1" applyFill="1" applyAlignment="1">
      <alignment horizontal="center"/>
    </xf>
    <xf numFmtId="179" fontId="0" fillId="33" borderId="0" xfId="0" applyNumberFormat="1" applyFill="1" applyAlignment="1">
      <alignment horizontal="center"/>
    </xf>
    <xf numFmtId="180" fontId="6" fillId="33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0" fontId="6" fillId="0" borderId="0" xfId="0" applyFont="1" applyAlignment="1">
      <alignment horizontal="center"/>
    </xf>
    <xf numFmtId="17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179" fontId="7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17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9" fontId="6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33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7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173" fontId="0" fillId="0" borderId="0" xfId="0" applyNumberFormat="1" applyFill="1" applyAlignment="1">
      <alignment horizontal="center"/>
    </xf>
    <xf numFmtId="179" fontId="0" fillId="0" borderId="0" xfId="0" applyNumberFormat="1" applyFill="1" applyAlignment="1">
      <alignment horizontal="center"/>
    </xf>
    <xf numFmtId="180" fontId="6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179" fontId="0" fillId="0" borderId="11" xfId="0" applyNumberFormat="1" applyBorder="1" applyAlignment="1">
      <alignment horizontal="right"/>
    </xf>
    <xf numFmtId="173" fontId="0" fillId="0" borderId="0" xfId="0" applyNumberFormat="1" applyAlignment="1">
      <alignment horizontal="right"/>
    </xf>
    <xf numFmtId="0" fontId="0" fillId="34" borderId="11" xfId="0" applyFill="1" applyBorder="1" applyAlignment="1">
      <alignment horizontal="left"/>
    </xf>
    <xf numFmtId="179" fontId="0" fillId="34" borderId="11" xfId="0" applyNumberFormat="1" applyFill="1" applyBorder="1" applyAlignment="1">
      <alignment/>
    </xf>
    <xf numFmtId="179" fontId="0" fillId="34" borderId="12" xfId="0" applyNumberFormat="1" applyFill="1" applyBorder="1" applyAlignment="1">
      <alignment/>
    </xf>
    <xf numFmtId="0" fontId="0" fillId="34" borderId="11" xfId="0" applyFill="1" applyBorder="1" applyAlignment="1">
      <alignment/>
    </xf>
    <xf numFmtId="0" fontId="44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179" fontId="0" fillId="0" borderId="0" xfId="0" applyNumberFormat="1" applyFont="1" applyFill="1" applyAlignment="1">
      <alignment horizontal="center"/>
    </xf>
    <xf numFmtId="180" fontId="6" fillId="0" borderId="0" xfId="0" applyNumberFormat="1" applyFont="1" applyBorder="1" applyAlignment="1">
      <alignment horizontal="center"/>
    </xf>
    <xf numFmtId="180" fontId="6" fillId="0" borderId="10" xfId="0" applyNumberFormat="1" applyFont="1" applyFill="1" applyBorder="1" applyAlignment="1">
      <alignment horizontal="center"/>
    </xf>
    <xf numFmtId="179" fontId="6" fillId="0" borderId="0" xfId="0" applyNumberFormat="1" applyFont="1" applyAlignment="1">
      <alignment horizontal="right"/>
    </xf>
    <xf numFmtId="173" fontId="0" fillId="0" borderId="0" xfId="0" applyNumberFormat="1" applyFont="1" applyAlignment="1">
      <alignment horizontal="center"/>
    </xf>
    <xf numFmtId="179" fontId="44" fillId="0" borderId="0" xfId="0" applyNumberFormat="1" applyFont="1" applyAlignment="1">
      <alignment horizontal="center"/>
    </xf>
    <xf numFmtId="179" fontId="0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0" fillId="35" borderId="0" xfId="0" applyFont="1" applyFill="1" applyAlignment="1">
      <alignment horizontal="left"/>
    </xf>
    <xf numFmtId="0" fontId="45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45" fillId="0" borderId="0" xfId="0" applyFont="1" applyAlignment="1">
      <alignment horizontal="left"/>
    </xf>
    <xf numFmtId="0" fontId="45" fillId="34" borderId="0" xfId="0" applyFont="1" applyFill="1" applyAlignment="1">
      <alignment horizontal="left"/>
    </xf>
    <xf numFmtId="0" fontId="45" fillId="34" borderId="0" xfId="0" applyFont="1" applyFill="1" applyAlignment="1">
      <alignment horizontal="center"/>
    </xf>
    <xf numFmtId="179" fontId="0" fillId="34" borderId="0" xfId="0" applyNumberFormat="1" applyFill="1" applyAlignment="1">
      <alignment horizontal="center"/>
    </xf>
    <xf numFmtId="180" fontId="0" fillId="34" borderId="0" xfId="0" applyNumberFormat="1" applyFill="1" applyAlignment="1">
      <alignment horizontal="center"/>
    </xf>
    <xf numFmtId="0" fontId="0" fillId="34" borderId="0" xfId="0" applyFill="1" applyAlignment="1">
      <alignment horizontal="left"/>
    </xf>
    <xf numFmtId="0" fontId="0" fillId="34" borderId="0" xfId="0" applyFill="1" applyAlignment="1">
      <alignment/>
    </xf>
    <xf numFmtId="0" fontId="0" fillId="34" borderId="0" xfId="0" applyFont="1" applyFill="1" applyAlignment="1">
      <alignment horizontal="left"/>
    </xf>
    <xf numFmtId="0" fontId="0" fillId="34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6" fillId="0" borderId="23" xfId="0" applyFont="1" applyBorder="1" applyAlignment="1">
      <alignment horizontal="left"/>
    </xf>
    <xf numFmtId="173" fontId="0" fillId="0" borderId="24" xfId="0" applyNumberFormat="1" applyBorder="1" applyAlignment="1">
      <alignment horizontal="center"/>
    </xf>
    <xf numFmtId="179" fontId="0" fillId="0" borderId="24" xfId="0" applyNumberFormat="1" applyBorder="1" applyAlignment="1">
      <alignment horizontal="center"/>
    </xf>
    <xf numFmtId="180" fontId="0" fillId="0" borderId="24" xfId="0" applyNumberFormat="1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6" xfId="0" applyFill="1" applyBorder="1" applyAlignment="1">
      <alignment/>
    </xf>
    <xf numFmtId="0" fontId="0" fillId="0" borderId="10" xfId="0" applyFont="1" applyBorder="1" applyAlignment="1">
      <alignment horizontal="left"/>
    </xf>
    <xf numFmtId="0" fontId="6" fillId="36" borderId="23" xfId="0" applyFont="1" applyFill="1" applyBorder="1" applyAlignment="1">
      <alignment horizontal="left"/>
    </xf>
    <xf numFmtId="173" fontId="0" fillId="36" borderId="24" xfId="0" applyNumberFormat="1" applyFill="1" applyBorder="1" applyAlignment="1">
      <alignment horizontal="center"/>
    </xf>
    <xf numFmtId="179" fontId="0" fillId="36" borderId="24" xfId="0" applyNumberFormat="1" applyFill="1" applyBorder="1" applyAlignment="1">
      <alignment horizontal="center"/>
    </xf>
    <xf numFmtId="180" fontId="0" fillId="36" borderId="24" xfId="0" applyNumberFormat="1" applyFill="1" applyBorder="1" applyAlignment="1">
      <alignment horizontal="center"/>
    </xf>
    <xf numFmtId="0" fontId="0" fillId="36" borderId="24" xfId="0" applyFill="1" applyBorder="1" applyAlignment="1">
      <alignment horizontal="left"/>
    </xf>
    <xf numFmtId="0" fontId="0" fillId="36" borderId="25" xfId="0" applyFill="1" applyBorder="1" applyAlignment="1">
      <alignment/>
    </xf>
    <xf numFmtId="0" fontId="0" fillId="36" borderId="0" xfId="0" applyFill="1" applyAlignment="1">
      <alignment/>
    </xf>
    <xf numFmtId="0" fontId="0" fillId="36" borderId="11" xfId="0" applyFill="1" applyBorder="1" applyAlignment="1">
      <alignment horizontal="left"/>
    </xf>
    <xf numFmtId="173" fontId="0" fillId="36" borderId="0" xfId="0" applyNumberFormat="1" applyFill="1" applyAlignment="1">
      <alignment horizontal="center"/>
    </xf>
    <xf numFmtId="179" fontId="0" fillId="36" borderId="0" xfId="0" applyNumberFormat="1" applyFill="1" applyAlignment="1">
      <alignment horizontal="center"/>
    </xf>
    <xf numFmtId="180" fontId="0" fillId="36" borderId="0" xfId="0" applyNumberFormat="1" applyFill="1" applyAlignment="1">
      <alignment horizontal="center"/>
    </xf>
    <xf numFmtId="0" fontId="0" fillId="36" borderId="0" xfId="0" applyFill="1" applyAlignment="1">
      <alignment horizontal="left"/>
    </xf>
    <xf numFmtId="0" fontId="0" fillId="36" borderId="26" xfId="0" applyFill="1" applyBorder="1" applyAlignment="1">
      <alignment/>
    </xf>
    <xf numFmtId="0" fontId="0" fillId="36" borderId="11" xfId="0" applyFill="1" applyBorder="1" applyAlignment="1">
      <alignment horizontal="center"/>
    </xf>
    <xf numFmtId="180" fontId="6" fillId="36" borderId="0" xfId="0" applyNumberFormat="1" applyFont="1" applyFill="1" applyAlignment="1">
      <alignment horizontal="center"/>
    </xf>
    <xf numFmtId="173" fontId="0" fillId="36" borderId="0" xfId="0" applyNumberFormat="1" applyFont="1" applyFill="1" applyAlignment="1">
      <alignment horizontal="center"/>
    </xf>
    <xf numFmtId="0" fontId="0" fillId="36" borderId="17" xfId="0" applyFill="1" applyBorder="1" applyAlignment="1">
      <alignment horizontal="center"/>
    </xf>
    <xf numFmtId="173" fontId="0" fillId="36" borderId="10" xfId="0" applyNumberFormat="1" applyFill="1" applyBorder="1" applyAlignment="1">
      <alignment horizontal="center"/>
    </xf>
    <xf numFmtId="179" fontId="0" fillId="36" borderId="10" xfId="0" applyNumberFormat="1" applyFill="1" applyBorder="1" applyAlignment="1">
      <alignment horizontal="center"/>
    </xf>
    <xf numFmtId="180" fontId="6" fillId="36" borderId="10" xfId="0" applyNumberFormat="1" applyFont="1" applyFill="1" applyBorder="1" applyAlignment="1">
      <alignment horizontal="center"/>
    </xf>
    <xf numFmtId="0" fontId="0" fillId="36" borderId="10" xfId="0" applyFill="1" applyBorder="1" applyAlignment="1">
      <alignment horizontal="left"/>
    </xf>
    <xf numFmtId="0" fontId="0" fillId="36" borderId="27" xfId="0" applyFill="1" applyBorder="1" applyAlignment="1">
      <alignment/>
    </xf>
    <xf numFmtId="0" fontId="0" fillId="36" borderId="0" xfId="0" applyFill="1" applyBorder="1" applyAlignment="1">
      <alignment/>
    </xf>
    <xf numFmtId="179" fontId="44" fillId="36" borderId="0" xfId="0" applyNumberFormat="1" applyFont="1" applyFill="1" applyAlignment="1">
      <alignment horizontal="center"/>
    </xf>
    <xf numFmtId="180" fontId="6" fillId="36" borderId="0" xfId="0" applyNumberFormat="1" applyFont="1" applyFill="1" applyBorder="1" applyAlignment="1">
      <alignment horizontal="center"/>
    </xf>
    <xf numFmtId="0" fontId="0" fillId="36" borderId="0" xfId="0" applyFont="1" applyFill="1" applyAlignment="1">
      <alignment horizontal="left"/>
    </xf>
    <xf numFmtId="0" fontId="0" fillId="36" borderId="0" xfId="0" applyFont="1" applyFill="1" applyAlignment="1">
      <alignment horizontal="left"/>
    </xf>
    <xf numFmtId="179" fontId="0" fillId="36" borderId="0" xfId="0" applyNumberFormat="1" applyFont="1" applyFill="1" applyAlignment="1">
      <alignment horizontal="center"/>
    </xf>
    <xf numFmtId="0" fontId="0" fillId="36" borderId="0" xfId="0" applyFont="1" applyFill="1" applyAlignment="1">
      <alignment horizontal="left"/>
    </xf>
    <xf numFmtId="0" fontId="0" fillId="36" borderId="10" xfId="0" applyFont="1" applyFill="1" applyBorder="1" applyAlignment="1">
      <alignment horizontal="left"/>
    </xf>
    <xf numFmtId="0" fontId="0" fillId="36" borderId="0" xfId="0" applyFill="1" applyAlignment="1">
      <alignment horizontal="center"/>
    </xf>
    <xf numFmtId="0" fontId="7" fillId="36" borderId="0" xfId="0" applyFont="1" applyFill="1" applyAlignment="1">
      <alignment horizontal="right"/>
    </xf>
    <xf numFmtId="179" fontId="7" fillId="36" borderId="0" xfId="0" applyNumberFormat="1" applyFont="1" applyFill="1" applyAlignment="1">
      <alignment horizontal="center"/>
    </xf>
    <xf numFmtId="0" fontId="7" fillId="36" borderId="0" xfId="0" applyFont="1" applyFill="1" applyAlignment="1">
      <alignment horizontal="left"/>
    </xf>
    <xf numFmtId="0" fontId="6" fillId="36" borderId="0" xfId="0" applyFont="1" applyFill="1" applyAlignment="1">
      <alignment horizontal="center"/>
    </xf>
    <xf numFmtId="173" fontId="6" fillId="36" borderId="0" xfId="0" applyNumberFormat="1" applyFont="1" applyFill="1" applyAlignment="1">
      <alignment horizontal="center"/>
    </xf>
    <xf numFmtId="179" fontId="6" fillId="36" borderId="0" xfId="0" applyNumberFormat="1" applyFont="1" applyFill="1" applyAlignment="1">
      <alignment horizontal="center"/>
    </xf>
    <xf numFmtId="0" fontId="6" fillId="36" borderId="0" xfId="0" applyFont="1" applyFill="1" applyAlignment="1">
      <alignment horizontal="left"/>
    </xf>
    <xf numFmtId="0" fontId="0" fillId="36" borderId="0" xfId="0" applyFont="1" applyFill="1" applyAlignment="1">
      <alignment horizontal="center"/>
    </xf>
    <xf numFmtId="0" fontId="6" fillId="0" borderId="23" xfId="0" applyFont="1" applyFill="1" applyBorder="1" applyAlignment="1">
      <alignment horizontal="left"/>
    </xf>
    <xf numFmtId="173" fontId="0" fillId="0" borderId="24" xfId="0" applyNumberFormat="1" applyFill="1" applyBorder="1" applyAlignment="1">
      <alignment horizontal="center"/>
    </xf>
    <xf numFmtId="179" fontId="0" fillId="0" borderId="24" xfId="0" applyNumberFormat="1" applyFill="1" applyBorder="1" applyAlignment="1">
      <alignment horizontal="center"/>
    </xf>
    <xf numFmtId="180" fontId="0" fillId="0" borderId="24" xfId="0" applyNumberFormat="1" applyFill="1" applyBorder="1" applyAlignment="1">
      <alignment horizontal="center"/>
    </xf>
    <xf numFmtId="0" fontId="0" fillId="0" borderId="24" xfId="0" applyFill="1" applyBorder="1" applyAlignment="1">
      <alignment horizontal="left"/>
    </xf>
    <xf numFmtId="0" fontId="0" fillId="0" borderId="25" xfId="0" applyFill="1" applyBorder="1" applyAlignment="1">
      <alignment/>
    </xf>
    <xf numFmtId="0" fontId="0" fillId="0" borderId="11" xfId="0" applyFill="1" applyBorder="1" applyAlignment="1">
      <alignment horizontal="left"/>
    </xf>
    <xf numFmtId="18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173" fontId="0" fillId="0" borderId="0" xfId="0" applyNumberFormat="1" applyFont="1" applyFill="1" applyAlignment="1">
      <alignment horizontal="center"/>
    </xf>
    <xf numFmtId="0" fontId="0" fillId="0" borderId="17" xfId="0" applyFill="1" applyBorder="1" applyAlignment="1">
      <alignment horizontal="center"/>
    </xf>
    <xf numFmtId="173" fontId="0" fillId="0" borderId="10" xfId="0" applyNumberFormat="1" applyFill="1" applyBorder="1" applyAlignment="1">
      <alignment horizontal="center"/>
    </xf>
    <xf numFmtId="179" fontId="0" fillId="0" borderId="10" xfId="0" applyNumberFormat="1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0" xfId="0" applyFill="1" applyBorder="1" applyAlignment="1">
      <alignment/>
    </xf>
    <xf numFmtId="179" fontId="44" fillId="0" borderId="0" xfId="0" applyNumberFormat="1" applyFont="1" applyFill="1" applyAlignment="1">
      <alignment horizontal="center"/>
    </xf>
    <xf numFmtId="179" fontId="0" fillId="0" borderId="0" xfId="0" applyNumberFormat="1" applyFont="1" applyFill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7" fillId="0" borderId="0" xfId="0" applyFont="1" applyFill="1" applyAlignment="1">
      <alignment horizontal="right"/>
    </xf>
    <xf numFmtId="179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left"/>
    </xf>
    <xf numFmtId="173" fontId="6" fillId="0" borderId="0" xfId="0" applyNumberFormat="1" applyFont="1" applyFill="1" applyAlignment="1">
      <alignment horizontal="center"/>
    </xf>
    <xf numFmtId="179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0" fillId="37" borderId="0" xfId="0" applyFill="1" applyAlignment="1">
      <alignment horizontal="center"/>
    </xf>
    <xf numFmtId="0" fontId="0" fillId="37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179" fontId="6" fillId="0" borderId="10" xfId="0" applyNumberFormat="1" applyFont="1" applyBorder="1" applyAlignment="1">
      <alignment horizontal="right"/>
    </xf>
    <xf numFmtId="179" fontId="6" fillId="0" borderId="10" xfId="0" applyNumberFormat="1" applyFont="1" applyFill="1" applyBorder="1" applyAlignment="1">
      <alignment horizontal="right"/>
    </xf>
    <xf numFmtId="179" fontId="6" fillId="36" borderId="10" xfId="0" applyNumberFormat="1" applyFont="1" applyFill="1" applyBorder="1" applyAlignment="1">
      <alignment horizontal="right"/>
    </xf>
    <xf numFmtId="0" fontId="6" fillId="36" borderId="0" xfId="0" applyFont="1" applyFill="1" applyAlignment="1">
      <alignment horizontal="left"/>
    </xf>
    <xf numFmtId="179" fontId="0" fillId="36" borderId="0" xfId="0" applyNumberForma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zoomScalePageLayoutView="0" workbookViewId="0" topLeftCell="A1">
      <selection activeCell="A30" sqref="A30"/>
    </sheetView>
  </sheetViews>
  <sheetFormatPr defaultColWidth="8.8515625" defaultRowHeight="12.75"/>
  <cols>
    <col min="1" max="1" width="22.28125" style="3" customWidth="1"/>
    <col min="2" max="2" width="20.421875" style="1" customWidth="1"/>
    <col min="3" max="3" width="13.8515625" style="46" customWidth="1"/>
    <col min="4" max="4" width="13.7109375" style="43" customWidth="1"/>
    <col min="5" max="5" width="75.8515625" style="7" customWidth="1"/>
  </cols>
  <sheetData>
    <row r="1" spans="1:6" ht="12.75">
      <c r="A1" s="113" t="s">
        <v>240</v>
      </c>
      <c r="B1" s="114"/>
      <c r="C1" s="115"/>
      <c r="D1" s="116"/>
      <c r="E1" s="117"/>
      <c r="F1" s="118"/>
    </row>
    <row r="2" spans="1:6" ht="12.75">
      <c r="A2" s="9" t="s">
        <v>84</v>
      </c>
      <c r="F2" s="119"/>
    </row>
    <row r="3" spans="1:6" ht="12.75">
      <c r="A3" s="24"/>
      <c r="F3" s="119"/>
    </row>
    <row r="4" spans="1:6" ht="12.75">
      <c r="A4" s="24"/>
      <c r="C4" s="46" t="s">
        <v>10</v>
      </c>
      <c r="F4" s="119"/>
    </row>
    <row r="5" spans="1:6" ht="12.75">
      <c r="A5" s="24"/>
      <c r="C5" s="46" t="s">
        <v>2</v>
      </c>
      <c r="D5" s="48" t="s">
        <v>7</v>
      </c>
      <c r="F5" s="119"/>
    </row>
    <row r="6" spans="1:6" ht="12.75">
      <c r="A6" s="24" t="s">
        <v>11</v>
      </c>
      <c r="B6" s="95" t="s">
        <v>1</v>
      </c>
      <c r="C6" s="46" t="s">
        <v>3</v>
      </c>
      <c r="D6" s="48" t="s">
        <v>12</v>
      </c>
      <c r="F6" s="119"/>
    </row>
    <row r="7" spans="1:7" ht="12.75">
      <c r="A7" s="19" t="s">
        <v>1</v>
      </c>
      <c r="B7" s="2" t="s">
        <v>0</v>
      </c>
      <c r="C7" s="47" t="s">
        <v>4</v>
      </c>
      <c r="D7" s="49" t="s">
        <v>5</v>
      </c>
      <c r="E7" s="8" t="s">
        <v>24</v>
      </c>
      <c r="F7" s="120"/>
      <c r="G7" s="26"/>
    </row>
    <row r="8" spans="1:6" ht="12.75">
      <c r="A8" s="24" t="s">
        <v>13</v>
      </c>
      <c r="C8" s="96"/>
      <c r="D8" s="50">
        <f aca="true" t="shared" si="0" ref="D8:D15">C8*2</f>
        <v>0</v>
      </c>
      <c r="E8" s="80"/>
      <c r="F8" s="119"/>
    </row>
    <row r="9" spans="1:6" ht="12.75">
      <c r="A9" s="24" t="s">
        <v>14</v>
      </c>
      <c r="C9" s="96"/>
      <c r="D9" s="50">
        <f t="shared" si="0"/>
        <v>0</v>
      </c>
      <c r="E9" s="80"/>
      <c r="F9" s="119"/>
    </row>
    <row r="10" spans="1:6" ht="12.75">
      <c r="A10" s="24" t="s">
        <v>16</v>
      </c>
      <c r="D10" s="50">
        <f t="shared" si="0"/>
        <v>0</v>
      </c>
      <c r="E10" s="80"/>
      <c r="F10" s="119"/>
    </row>
    <row r="11" spans="1:6" ht="13.5" customHeight="1">
      <c r="A11" s="24" t="s">
        <v>17</v>
      </c>
      <c r="D11" s="50">
        <f t="shared" si="0"/>
        <v>0</v>
      </c>
      <c r="E11" s="80"/>
      <c r="F11" s="119"/>
    </row>
    <row r="12" spans="1:7" ht="12.75">
      <c r="A12" s="24" t="s">
        <v>18</v>
      </c>
      <c r="C12" s="76"/>
      <c r="D12" s="50">
        <f t="shared" si="0"/>
        <v>0</v>
      </c>
      <c r="E12" s="112"/>
      <c r="F12" s="121"/>
      <c r="G12" s="79"/>
    </row>
    <row r="13" spans="1:7" ht="12.75">
      <c r="A13" s="24" t="s">
        <v>19</v>
      </c>
      <c r="D13" s="50">
        <f t="shared" si="0"/>
        <v>0</v>
      </c>
      <c r="E13" s="81"/>
      <c r="F13" s="121"/>
      <c r="G13" s="79"/>
    </row>
    <row r="14" spans="1:7" ht="12.75">
      <c r="A14" s="24" t="s">
        <v>20</v>
      </c>
      <c r="C14" s="97"/>
      <c r="D14" s="50">
        <f t="shared" si="0"/>
        <v>0</v>
      </c>
      <c r="E14" s="81"/>
      <c r="F14" s="121"/>
      <c r="G14" s="79"/>
    </row>
    <row r="15" spans="1:7" ht="12.75">
      <c r="A15" s="24" t="s">
        <v>26</v>
      </c>
      <c r="C15" s="91"/>
      <c r="D15" s="48">
        <f t="shared" si="0"/>
        <v>0</v>
      </c>
      <c r="E15" s="112"/>
      <c r="F15" s="121"/>
      <c r="G15" s="79"/>
    </row>
    <row r="16" spans="1:7" ht="12.75">
      <c r="A16" s="44"/>
      <c r="B16" s="75"/>
      <c r="D16" s="48"/>
      <c r="E16" s="78"/>
      <c r="F16" s="121"/>
      <c r="G16" s="79"/>
    </row>
    <row r="17" spans="1:6" ht="12.75">
      <c r="A17" s="19"/>
      <c r="B17" s="191" t="s">
        <v>120</v>
      </c>
      <c r="C17" s="191"/>
      <c r="D17" s="93">
        <f>SUM(D8:D16)</f>
        <v>0</v>
      </c>
      <c r="E17" s="122"/>
      <c r="F17" s="120"/>
    </row>
    <row r="18" spans="2:5" ht="12.75">
      <c r="B18" s="99"/>
      <c r="C18" s="62"/>
      <c r="D18" s="62"/>
      <c r="E18" s="69"/>
    </row>
    <row r="19" spans="3:5" ht="12.75">
      <c r="C19" s="84"/>
      <c r="D19" s="48"/>
      <c r="E19" s="73"/>
    </row>
    <row r="20" spans="1:5" s="60" customFormat="1" ht="12.75">
      <c r="A20" s="71"/>
      <c r="B20" s="58"/>
      <c r="C20" s="51"/>
      <c r="D20" s="72"/>
      <c r="E20" s="73"/>
    </row>
    <row r="22" ht="12.75">
      <c r="A22" s="194" t="s">
        <v>243</v>
      </c>
    </row>
    <row r="23" spans="1:5" ht="12.75">
      <c r="A23" s="57" t="s">
        <v>150</v>
      </c>
      <c r="B23" s="58" t="s">
        <v>151</v>
      </c>
      <c r="C23" s="51"/>
      <c r="D23" s="48"/>
      <c r="E23" s="59"/>
    </row>
    <row r="24" spans="1:7" s="46" customFormat="1" ht="12.75">
      <c r="A24" s="3"/>
      <c r="B24" s="75"/>
      <c r="D24" s="43"/>
      <c r="E24" s="7"/>
      <c r="F24"/>
      <c r="G24"/>
    </row>
  </sheetData>
  <sheetProtection/>
  <mergeCells count="1">
    <mergeCell ref="B17:C17"/>
  </mergeCells>
  <printOptions/>
  <pageMargins left="0.75" right="0.75" top="1" bottom="1" header="0.5" footer="0.5"/>
  <pageSetup fitToHeight="1" fitToWidth="1" horizontalDpi="600" verticalDpi="600" orientation="landscape" scale="88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PageLayoutView="0" workbookViewId="0" topLeftCell="A1">
      <selection activeCell="F14" sqref="F14"/>
    </sheetView>
  </sheetViews>
  <sheetFormatPr defaultColWidth="8.8515625" defaultRowHeight="12.75"/>
  <cols>
    <col min="1" max="1" width="16.7109375" style="3" customWidth="1"/>
    <col min="2" max="2" width="20.421875" style="1" customWidth="1"/>
    <col min="3" max="3" width="13.00390625" style="3" customWidth="1"/>
    <col min="4" max="4" width="13.8515625" style="46" customWidth="1"/>
    <col min="5" max="5" width="13.7109375" style="43" customWidth="1"/>
    <col min="6" max="6" width="67.421875" style="7" bestFit="1" customWidth="1"/>
  </cols>
  <sheetData>
    <row r="1" ht="12.75">
      <c r="A1" s="59" t="s">
        <v>93</v>
      </c>
    </row>
    <row r="2" ht="12.75">
      <c r="A2" s="7" t="s">
        <v>84</v>
      </c>
    </row>
    <row r="3" ht="12.75"/>
    <row r="4" spans="3:4" ht="12.75">
      <c r="C4" s="3" t="s">
        <v>6</v>
      </c>
      <c r="D4" s="46" t="s">
        <v>10</v>
      </c>
    </row>
    <row r="5" spans="3:5" ht="12.75">
      <c r="C5" s="3" t="s">
        <v>7</v>
      </c>
      <c r="D5" s="46" t="s">
        <v>2</v>
      </c>
      <c r="E5" s="48" t="s">
        <v>7</v>
      </c>
    </row>
    <row r="6" spans="1:5" ht="12.75">
      <c r="A6" s="3" t="s">
        <v>11</v>
      </c>
      <c r="C6" s="3" t="s">
        <v>8</v>
      </c>
      <c r="D6" s="46" t="s">
        <v>3</v>
      </c>
      <c r="E6" s="48" t="s">
        <v>12</v>
      </c>
    </row>
    <row r="7" spans="1:8" ht="12.75">
      <c r="A7" s="4" t="s">
        <v>1</v>
      </c>
      <c r="B7" s="2" t="s">
        <v>0</v>
      </c>
      <c r="C7" s="4" t="s">
        <v>9</v>
      </c>
      <c r="D7" s="47" t="s">
        <v>4</v>
      </c>
      <c r="E7" s="49" t="s">
        <v>5</v>
      </c>
      <c r="F7" s="8" t="s">
        <v>24</v>
      </c>
      <c r="G7" s="23"/>
      <c r="H7" s="23"/>
    </row>
    <row r="8" spans="1:6" ht="12.75">
      <c r="A8" s="3" t="s">
        <v>13</v>
      </c>
      <c r="B8" s="1">
        <v>41222</v>
      </c>
      <c r="C8" s="3" t="s">
        <v>96</v>
      </c>
      <c r="D8" s="46">
        <v>0.6723</v>
      </c>
      <c r="E8" s="50">
        <f aca="true" t="shared" si="0" ref="E8:E15">2*D8</f>
        <v>1.3446</v>
      </c>
      <c r="F8" s="80" t="s">
        <v>99</v>
      </c>
    </row>
    <row r="9" spans="1:6" ht="12.75">
      <c r="A9" s="3" t="s">
        <v>14</v>
      </c>
      <c r="B9" s="1" t="s">
        <v>94</v>
      </c>
      <c r="C9" s="3" t="s">
        <v>96</v>
      </c>
      <c r="D9" s="46">
        <v>0.6894</v>
      </c>
      <c r="E9" s="50">
        <f t="shared" si="0"/>
        <v>1.3788</v>
      </c>
      <c r="F9" s="80" t="s">
        <v>98</v>
      </c>
    </row>
    <row r="10" spans="1:6" ht="12.75">
      <c r="A10" s="3" t="s">
        <v>16</v>
      </c>
      <c r="B10" s="1" t="s">
        <v>95</v>
      </c>
      <c r="C10" s="3" t="s">
        <v>96</v>
      </c>
      <c r="D10" s="46">
        <v>0.085</v>
      </c>
      <c r="E10" s="50">
        <f t="shared" si="0"/>
        <v>0.17</v>
      </c>
      <c r="F10" s="80" t="s">
        <v>104</v>
      </c>
    </row>
    <row r="11" spans="1:6" ht="12.75">
      <c r="A11" s="3" t="s">
        <v>17</v>
      </c>
      <c r="B11" s="1" t="s">
        <v>97</v>
      </c>
      <c r="C11" s="3" t="s">
        <v>96</v>
      </c>
      <c r="D11" s="46">
        <v>0.1951</v>
      </c>
      <c r="E11" s="50">
        <f t="shared" si="0"/>
        <v>0.3902</v>
      </c>
      <c r="F11" s="80" t="s">
        <v>102</v>
      </c>
    </row>
    <row r="12" spans="1:6" ht="12.75">
      <c r="A12" s="3" t="s">
        <v>18</v>
      </c>
      <c r="B12" s="1" t="s">
        <v>100</v>
      </c>
      <c r="C12" s="3" t="s">
        <v>96</v>
      </c>
      <c r="D12" s="46">
        <v>0.6025</v>
      </c>
      <c r="E12" s="48">
        <f t="shared" si="0"/>
        <v>1.205</v>
      </c>
      <c r="F12" s="80" t="s">
        <v>103</v>
      </c>
    </row>
    <row r="13" spans="1:6" ht="12.75">
      <c r="A13" s="3" t="s">
        <v>19</v>
      </c>
      <c r="B13" s="1">
        <v>41372</v>
      </c>
      <c r="C13" s="3" t="s">
        <v>96</v>
      </c>
      <c r="D13" s="46">
        <v>23.7302</v>
      </c>
      <c r="E13" s="48">
        <f t="shared" si="0"/>
        <v>47.4604</v>
      </c>
      <c r="F13" s="80" t="s">
        <v>101</v>
      </c>
    </row>
    <row r="14" spans="1:6" ht="12.75">
      <c r="A14" s="3" t="s">
        <v>20</v>
      </c>
      <c r="B14" s="1" t="s">
        <v>105</v>
      </c>
      <c r="C14" s="3" t="s">
        <v>96</v>
      </c>
      <c r="D14" s="46">
        <v>1.5988</v>
      </c>
      <c r="E14" s="48">
        <f t="shared" si="0"/>
        <v>3.1976</v>
      </c>
      <c r="F14" s="80" t="s">
        <v>25</v>
      </c>
    </row>
    <row r="15" spans="1:6" ht="12.75">
      <c r="A15" s="3" t="s">
        <v>26</v>
      </c>
      <c r="B15" s="1" t="s">
        <v>106</v>
      </c>
      <c r="C15" s="3" t="s">
        <v>96</v>
      </c>
      <c r="D15" s="46">
        <v>4.5765</v>
      </c>
      <c r="E15" s="48">
        <f t="shared" si="0"/>
        <v>9.153</v>
      </c>
      <c r="F15" s="80" t="s">
        <v>107</v>
      </c>
    </row>
    <row r="16" spans="1:6" ht="12.75">
      <c r="A16" s="3" t="s">
        <v>54</v>
      </c>
      <c r="B16" s="1">
        <v>41394</v>
      </c>
      <c r="C16" s="3" t="s">
        <v>22</v>
      </c>
      <c r="D16" s="46" t="s">
        <v>15</v>
      </c>
      <c r="E16" s="48" t="s">
        <v>22</v>
      </c>
      <c r="F16" s="80" t="s">
        <v>108</v>
      </c>
    </row>
    <row r="17" spans="1:8" ht="12.75">
      <c r="A17" s="74" t="s">
        <v>55</v>
      </c>
      <c r="B17" s="75">
        <v>41417</v>
      </c>
      <c r="C17" s="74" t="s">
        <v>22</v>
      </c>
      <c r="D17" s="76" t="s">
        <v>15</v>
      </c>
      <c r="E17" s="77" t="s">
        <v>22</v>
      </c>
      <c r="F17" s="81" t="s">
        <v>114</v>
      </c>
      <c r="G17" s="79"/>
      <c r="H17" s="79"/>
    </row>
    <row r="18" spans="1:8" ht="12.75">
      <c r="A18" s="74"/>
      <c r="B18" s="75"/>
      <c r="C18" s="74"/>
      <c r="D18" s="76"/>
      <c r="E18" s="77"/>
      <c r="F18" s="81"/>
      <c r="G18" s="79"/>
      <c r="H18" s="79"/>
    </row>
    <row r="19" spans="1:8" ht="12.75">
      <c r="A19" s="74"/>
      <c r="B19" s="75"/>
      <c r="C19" s="74"/>
      <c r="D19" s="51" t="s">
        <v>110</v>
      </c>
      <c r="E19" s="77">
        <f>SUM(E8:E17)</f>
        <v>64.2996</v>
      </c>
      <c r="F19" s="82" t="s">
        <v>113</v>
      </c>
      <c r="G19" s="79"/>
      <c r="H19" s="79"/>
    </row>
    <row r="20" spans="1:8" ht="12.75">
      <c r="A20" s="74"/>
      <c r="B20" s="75"/>
      <c r="C20" s="74"/>
      <c r="D20" s="51"/>
      <c r="E20" s="77"/>
      <c r="F20" s="78"/>
      <c r="G20" s="79"/>
      <c r="H20" s="79"/>
    </row>
    <row r="21" spans="1:8" ht="12.75">
      <c r="A21" s="74" t="s">
        <v>115</v>
      </c>
      <c r="B21" s="75" t="s">
        <v>109</v>
      </c>
      <c r="C21" s="74"/>
      <c r="D21" s="76">
        <v>25.0571</v>
      </c>
      <c r="E21" s="48">
        <f>2*D21</f>
        <v>50.1142</v>
      </c>
      <c r="F21" s="81" t="s">
        <v>117</v>
      </c>
      <c r="G21" s="79"/>
      <c r="H21" s="79"/>
    </row>
    <row r="22" spans="1:8" ht="12.75">
      <c r="A22" s="74" t="s">
        <v>14</v>
      </c>
      <c r="B22" s="75"/>
      <c r="C22" s="74"/>
      <c r="D22" s="46">
        <v>0.6723</v>
      </c>
      <c r="E22" s="48">
        <f>2*D22</f>
        <v>1.3446</v>
      </c>
      <c r="F22" s="78"/>
      <c r="G22" s="79"/>
      <c r="H22" s="79"/>
    </row>
    <row r="23" spans="1:6" ht="12.75">
      <c r="A23" s="3" t="s">
        <v>13</v>
      </c>
      <c r="C23" s="5"/>
      <c r="D23" s="46">
        <v>0.6894</v>
      </c>
      <c r="E23" s="49">
        <f>2*D23</f>
        <v>1.3788</v>
      </c>
      <c r="F23" s="67"/>
    </row>
    <row r="24" spans="3:6" ht="12.75">
      <c r="C24" s="6"/>
      <c r="E24" s="48">
        <f>SUM(E21:E23)</f>
        <v>52.837599999999995</v>
      </c>
      <c r="F24" s="67"/>
    </row>
    <row r="25" spans="1:6" ht="12.75">
      <c r="A25" s="61"/>
      <c r="D25" s="62"/>
      <c r="E25" s="62"/>
      <c r="F25" s="69"/>
    </row>
    <row r="26" spans="4:6" ht="12.75">
      <c r="D26" s="84" t="s">
        <v>112</v>
      </c>
      <c r="E26" s="48">
        <v>11.462</v>
      </c>
      <c r="F26" s="80" t="s">
        <v>116</v>
      </c>
    </row>
    <row r="27" spans="1:6" s="60" customFormat="1" ht="12.75">
      <c r="A27" s="71"/>
      <c r="B27" s="58"/>
      <c r="C27" s="57"/>
      <c r="D27" s="51"/>
      <c r="E27" s="72"/>
      <c r="F27" s="73"/>
    </row>
    <row r="30" spans="1:6" ht="12.75">
      <c r="A30" s="57"/>
      <c r="B30" s="58"/>
      <c r="C30" s="57"/>
      <c r="D30" s="51"/>
      <c r="E30" s="48"/>
      <c r="F30" s="59"/>
    </row>
  </sheetData>
  <sheetProtection/>
  <printOptions/>
  <pageMargins left="0.75" right="0.75" top="1" bottom="1" header="0.5" footer="0.5"/>
  <pageSetup fitToHeight="1" fitToWidth="1" horizontalDpi="600" verticalDpi="600" orientation="landscape" scale="77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zoomScalePageLayoutView="0" workbookViewId="0" topLeftCell="A1">
      <selection activeCell="C34" sqref="C34"/>
    </sheetView>
  </sheetViews>
  <sheetFormatPr defaultColWidth="8.8515625" defaultRowHeight="12.75"/>
  <cols>
    <col min="1" max="1" width="16.7109375" style="3" customWidth="1"/>
    <col min="2" max="2" width="20.421875" style="1" customWidth="1"/>
    <col min="3" max="3" width="13.00390625" style="3" customWidth="1"/>
    <col min="4" max="4" width="13.8515625" style="46" customWidth="1"/>
    <col min="5" max="5" width="13.7109375" style="43" customWidth="1"/>
    <col min="6" max="6" width="64.28125" style="7" customWidth="1"/>
  </cols>
  <sheetData>
    <row r="1" ht="12.75">
      <c r="A1" s="59" t="s">
        <v>82</v>
      </c>
    </row>
    <row r="2" ht="12.75">
      <c r="A2" s="7" t="s">
        <v>84</v>
      </c>
    </row>
    <row r="3" ht="12.75"/>
    <row r="4" spans="3:4" ht="12.75">
      <c r="C4" s="3" t="s">
        <v>6</v>
      </c>
      <c r="D4" s="46" t="s">
        <v>10</v>
      </c>
    </row>
    <row r="5" spans="3:5" ht="12.75">
      <c r="C5" s="3" t="s">
        <v>7</v>
      </c>
      <c r="D5" s="46" t="s">
        <v>2</v>
      </c>
      <c r="E5" s="48" t="s">
        <v>7</v>
      </c>
    </row>
    <row r="6" spans="1:5" ht="12.75">
      <c r="A6" s="3" t="s">
        <v>11</v>
      </c>
      <c r="C6" s="3" t="s">
        <v>8</v>
      </c>
      <c r="D6" s="46" t="s">
        <v>3</v>
      </c>
      <c r="E6" s="48" t="s">
        <v>12</v>
      </c>
    </row>
    <row r="7" spans="1:8" ht="12.75">
      <c r="A7" s="4" t="s">
        <v>1</v>
      </c>
      <c r="B7" s="2" t="s">
        <v>0</v>
      </c>
      <c r="C7" s="4" t="s">
        <v>9</v>
      </c>
      <c r="D7" s="47" t="s">
        <v>4</v>
      </c>
      <c r="E7" s="49" t="s">
        <v>5</v>
      </c>
      <c r="F7" s="8" t="s">
        <v>24</v>
      </c>
      <c r="G7" s="23"/>
      <c r="H7" s="23"/>
    </row>
    <row r="8" spans="1:6" ht="12.75">
      <c r="A8" s="3" t="s">
        <v>13</v>
      </c>
      <c r="B8" s="1">
        <v>40852</v>
      </c>
      <c r="C8" s="3" t="s">
        <v>23</v>
      </c>
      <c r="D8" s="46">
        <v>0.2684</v>
      </c>
      <c r="E8" s="50">
        <f>2*D8</f>
        <v>0.5368</v>
      </c>
      <c r="F8" s="67" t="s">
        <v>25</v>
      </c>
    </row>
    <row r="9" spans="1:6" ht="12.75">
      <c r="A9" s="3" t="s">
        <v>14</v>
      </c>
      <c r="B9" s="1">
        <v>40860</v>
      </c>
      <c r="C9" s="5" t="s">
        <v>60</v>
      </c>
      <c r="D9" s="46">
        <v>0.4599</v>
      </c>
      <c r="E9" s="50">
        <f>2*D9</f>
        <v>0.9198</v>
      </c>
      <c r="F9" s="67" t="s">
        <v>68</v>
      </c>
    </row>
    <row r="10" spans="1:6" ht="12.75">
      <c r="A10" s="3" t="s">
        <v>16</v>
      </c>
      <c r="B10" s="1">
        <v>40908</v>
      </c>
      <c r="C10" s="6" t="s">
        <v>61</v>
      </c>
      <c r="D10" s="46">
        <v>0.067</v>
      </c>
      <c r="E10" s="50">
        <f>2*D10</f>
        <v>0.134</v>
      </c>
      <c r="F10" s="67" t="s">
        <v>69</v>
      </c>
    </row>
    <row r="11" spans="1:6" ht="12.75">
      <c r="A11" s="3" t="s">
        <v>17</v>
      </c>
      <c r="B11" s="1">
        <v>40974</v>
      </c>
      <c r="C11" s="3" t="s">
        <v>62</v>
      </c>
      <c r="D11" s="46">
        <v>0.1687</v>
      </c>
      <c r="E11" s="50">
        <f>2*D11</f>
        <v>0.3374</v>
      </c>
      <c r="F11" s="67" t="s">
        <v>64</v>
      </c>
    </row>
    <row r="12" spans="1:6" ht="12.75">
      <c r="A12" s="3" t="s">
        <v>18</v>
      </c>
      <c r="B12" s="1">
        <v>40986</v>
      </c>
      <c r="C12" s="3" t="s">
        <v>62</v>
      </c>
      <c r="D12" s="46">
        <v>1.6387</v>
      </c>
      <c r="E12" s="48">
        <f>2*D12</f>
        <v>3.2774</v>
      </c>
      <c r="F12" s="67" t="s">
        <v>63</v>
      </c>
    </row>
    <row r="13" spans="1:6" ht="12.75">
      <c r="A13" s="3" t="s">
        <v>19</v>
      </c>
      <c r="B13" s="1">
        <v>40994</v>
      </c>
      <c r="C13" s="3" t="s">
        <v>22</v>
      </c>
      <c r="D13" s="46" t="s">
        <v>22</v>
      </c>
      <c r="E13" s="48" t="s">
        <v>22</v>
      </c>
      <c r="F13" s="67" t="s">
        <v>77</v>
      </c>
    </row>
    <row r="14" spans="1:6" ht="12.75">
      <c r="A14" s="3" t="s">
        <v>20</v>
      </c>
      <c r="B14" s="1">
        <v>41000</v>
      </c>
      <c r="C14" s="6" t="s">
        <v>22</v>
      </c>
      <c r="D14" s="46" t="s">
        <v>22</v>
      </c>
      <c r="E14" s="48" t="s">
        <v>22</v>
      </c>
      <c r="F14" s="67" t="s">
        <v>78</v>
      </c>
    </row>
    <row r="15" spans="1:6" ht="12.75">
      <c r="A15" s="3" t="s">
        <v>26</v>
      </c>
      <c r="B15" s="1">
        <v>41005</v>
      </c>
      <c r="C15" s="3" t="s">
        <v>22</v>
      </c>
      <c r="D15" s="46" t="s">
        <v>22</v>
      </c>
      <c r="E15" s="48" t="s">
        <v>22</v>
      </c>
      <c r="F15" s="67" t="s">
        <v>76</v>
      </c>
    </row>
    <row r="16" spans="5:6" ht="12.75">
      <c r="E16" s="48"/>
      <c r="F16" s="67"/>
    </row>
    <row r="17" spans="1:8" ht="12.75">
      <c r="A17" s="52" t="s">
        <v>54</v>
      </c>
      <c r="B17" s="53">
        <v>41047</v>
      </c>
      <c r="C17" s="52" t="s">
        <v>22</v>
      </c>
      <c r="D17" s="54" t="s">
        <v>22</v>
      </c>
      <c r="E17" s="55" t="s">
        <v>22</v>
      </c>
      <c r="F17" s="68" t="s">
        <v>72</v>
      </c>
      <c r="G17" s="56"/>
      <c r="H17" s="56"/>
    </row>
    <row r="18" spans="1:8" ht="12.75">
      <c r="A18" s="52" t="s">
        <v>55</v>
      </c>
      <c r="B18" s="53">
        <v>41052</v>
      </c>
      <c r="C18" s="52" t="s">
        <v>22</v>
      </c>
      <c r="D18" s="54" t="s">
        <v>22</v>
      </c>
      <c r="E18" s="55" t="s">
        <v>22</v>
      </c>
      <c r="F18" s="68" t="s">
        <v>72</v>
      </c>
      <c r="G18" s="56"/>
      <c r="H18" s="56"/>
    </row>
    <row r="19" spans="1:8" ht="12.75">
      <c r="A19" s="52" t="s">
        <v>56</v>
      </c>
      <c r="B19" s="53">
        <v>41054</v>
      </c>
      <c r="C19" s="52" t="s">
        <v>22</v>
      </c>
      <c r="D19" s="54" t="s">
        <v>22</v>
      </c>
      <c r="E19" s="55" t="s">
        <v>22</v>
      </c>
      <c r="F19" s="68" t="s">
        <v>72</v>
      </c>
      <c r="G19" s="56"/>
      <c r="H19" s="56"/>
    </row>
    <row r="20" spans="1:8" ht="12.75">
      <c r="A20" s="52" t="s">
        <v>70</v>
      </c>
      <c r="B20" s="53">
        <v>41055</v>
      </c>
      <c r="C20" s="52" t="s">
        <v>22</v>
      </c>
      <c r="D20" s="54" t="s">
        <v>22</v>
      </c>
      <c r="E20" s="55" t="s">
        <v>22</v>
      </c>
      <c r="F20" s="68" t="s">
        <v>73</v>
      </c>
      <c r="G20" s="56"/>
      <c r="H20" s="56"/>
    </row>
    <row r="21" spans="3:6" ht="12.75">
      <c r="C21" s="5"/>
      <c r="E21" s="50"/>
      <c r="F21" s="67"/>
    </row>
    <row r="22" spans="1:6" ht="12.75">
      <c r="A22" s="3" t="s">
        <v>79</v>
      </c>
      <c r="B22" s="1" t="s">
        <v>71</v>
      </c>
      <c r="C22" s="6" t="s">
        <v>22</v>
      </c>
      <c r="D22" s="46">
        <v>3.5336</v>
      </c>
      <c r="E22" s="48">
        <f>2*D22</f>
        <v>7.0672</v>
      </c>
      <c r="F22" s="67" t="s">
        <v>65</v>
      </c>
    </row>
    <row r="23" spans="1:6" ht="12.75">
      <c r="A23" s="61" t="s">
        <v>66</v>
      </c>
      <c r="D23" s="62"/>
      <c r="E23" s="62">
        <f>E22-(E11+E12)</f>
        <v>3.4523999999999995</v>
      </c>
      <c r="F23" s="69" t="s">
        <v>67</v>
      </c>
    </row>
    <row r="24" spans="5:6" ht="12.75">
      <c r="E24" s="48"/>
      <c r="F24" s="70"/>
    </row>
    <row r="25" spans="1:6" s="60" customFormat="1" ht="12.75">
      <c r="A25" s="71" t="s">
        <v>92</v>
      </c>
      <c r="B25" s="58"/>
      <c r="C25" s="57"/>
      <c r="D25" s="51"/>
      <c r="E25" s="72">
        <f>E8+E9+E10+E22</f>
        <v>8.6578</v>
      </c>
      <c r="F25" s="73" t="s">
        <v>85</v>
      </c>
    </row>
    <row r="26" spans="1:6" ht="12.75">
      <c r="A26" s="3" t="s">
        <v>86</v>
      </c>
      <c r="E26" s="43" t="s">
        <v>87</v>
      </c>
      <c r="F26" s="7" t="s">
        <v>91</v>
      </c>
    </row>
    <row r="28" spans="1:6" ht="12.75">
      <c r="A28" s="57" t="s">
        <v>88</v>
      </c>
      <c r="B28" s="58"/>
      <c r="C28" s="57"/>
      <c r="D28" s="51"/>
      <c r="E28" s="48" t="s">
        <v>89</v>
      </c>
      <c r="F28" s="59" t="s">
        <v>90</v>
      </c>
    </row>
  </sheetData>
  <sheetProtection/>
  <printOptions/>
  <pageMargins left="0.75" right="0.75" top="1" bottom="1" header="0.5" footer="0.5"/>
  <pageSetup fitToHeight="1" fitToWidth="1" orientation="landscape" scale="77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zoomScalePageLayoutView="0" workbookViewId="0" topLeftCell="A1">
      <selection activeCell="F42" sqref="F42"/>
    </sheetView>
  </sheetViews>
  <sheetFormatPr defaultColWidth="8.8515625" defaultRowHeight="12.75"/>
  <cols>
    <col min="1" max="1" width="16.7109375" style="3" customWidth="1"/>
    <col min="2" max="2" width="16.7109375" style="1" customWidth="1"/>
    <col min="3" max="3" width="13.00390625" style="3" customWidth="1"/>
    <col min="4" max="4" width="13.8515625" style="3" customWidth="1"/>
    <col min="5" max="5" width="13.7109375" style="43" customWidth="1"/>
    <col min="6" max="6" width="60.7109375" style="7" customWidth="1"/>
  </cols>
  <sheetData>
    <row r="1" ht="12.75">
      <c r="A1" s="59" t="s">
        <v>83</v>
      </c>
    </row>
    <row r="2" ht="12.75">
      <c r="A2" s="7" t="s">
        <v>84</v>
      </c>
    </row>
    <row r="3" ht="12.75"/>
    <row r="4" spans="3:4" ht="12.75">
      <c r="C4" s="3" t="s">
        <v>6</v>
      </c>
      <c r="D4" s="3" t="s">
        <v>10</v>
      </c>
    </row>
    <row r="5" spans="3:5" ht="12.75">
      <c r="C5" s="3" t="s">
        <v>7</v>
      </c>
      <c r="D5" s="3" t="s">
        <v>2</v>
      </c>
      <c r="E5" s="48" t="s">
        <v>7</v>
      </c>
    </row>
    <row r="6" spans="1:5" ht="12.75">
      <c r="A6" s="3" t="s">
        <v>11</v>
      </c>
      <c r="C6" s="3" t="s">
        <v>8</v>
      </c>
      <c r="D6" s="3" t="s">
        <v>3</v>
      </c>
      <c r="E6" s="48" t="s">
        <v>12</v>
      </c>
    </row>
    <row r="7" spans="1:8" ht="12.75">
      <c r="A7" s="4" t="s">
        <v>1</v>
      </c>
      <c r="B7" s="2" t="s">
        <v>0</v>
      </c>
      <c r="C7" s="4" t="s">
        <v>9</v>
      </c>
      <c r="D7" s="4" t="s">
        <v>4</v>
      </c>
      <c r="E7" s="49" t="s">
        <v>5</v>
      </c>
      <c r="F7" s="8" t="s">
        <v>24</v>
      </c>
      <c r="G7" s="23"/>
      <c r="H7" s="23"/>
    </row>
    <row r="8" spans="1:6" ht="12.75">
      <c r="A8" s="3" t="s">
        <v>13</v>
      </c>
      <c r="B8" s="1">
        <v>40593</v>
      </c>
      <c r="C8" s="5" t="s">
        <v>22</v>
      </c>
      <c r="D8" s="3" t="s">
        <v>15</v>
      </c>
      <c r="E8" s="50" t="s">
        <v>22</v>
      </c>
      <c r="F8" s="7" t="s">
        <v>27</v>
      </c>
    </row>
    <row r="9" spans="1:6" ht="12.75">
      <c r="A9" s="3" t="s">
        <v>14</v>
      </c>
      <c r="B9" s="1">
        <v>40608</v>
      </c>
      <c r="C9" s="5" t="s">
        <v>22</v>
      </c>
      <c r="D9" s="3" t="s">
        <v>15</v>
      </c>
      <c r="E9" s="50" t="s">
        <v>22</v>
      </c>
      <c r="F9" s="7" t="s">
        <v>27</v>
      </c>
    </row>
    <row r="10" spans="1:6" ht="12.75">
      <c r="A10" s="3" t="s">
        <v>16</v>
      </c>
      <c r="B10" s="1" t="s">
        <v>21</v>
      </c>
      <c r="C10" s="6">
        <v>0.8</v>
      </c>
      <c r="D10" s="3">
        <v>0.1378</v>
      </c>
      <c r="E10" s="48">
        <f aca="true" t="shared" si="0" ref="E10:E15">2*D10</f>
        <v>0.2756</v>
      </c>
      <c r="F10" s="7" t="s">
        <v>25</v>
      </c>
    </row>
    <row r="11" spans="1:6" ht="12.75">
      <c r="A11" s="3" t="s">
        <v>17</v>
      </c>
      <c r="B11" s="1">
        <v>40623</v>
      </c>
      <c r="C11" s="3" t="s">
        <v>23</v>
      </c>
      <c r="D11" s="3">
        <f>2.6998-D10</f>
        <v>2.5620000000000003</v>
      </c>
      <c r="E11" s="48">
        <f t="shared" si="0"/>
        <v>5.1240000000000006</v>
      </c>
      <c r="F11" s="7" t="s">
        <v>80</v>
      </c>
    </row>
    <row r="12" spans="1:6" ht="12.75">
      <c r="A12" s="3" t="s">
        <v>18</v>
      </c>
      <c r="B12" s="1">
        <v>40641</v>
      </c>
      <c r="C12" s="3" t="s">
        <v>23</v>
      </c>
      <c r="D12" s="3">
        <v>0.608</v>
      </c>
      <c r="E12" s="48">
        <f t="shared" si="0"/>
        <v>1.216</v>
      </c>
      <c r="F12" s="7" t="s">
        <v>25</v>
      </c>
    </row>
    <row r="13" spans="1:6" ht="12.75">
      <c r="A13" s="3" t="s">
        <v>19</v>
      </c>
      <c r="B13" s="1">
        <v>40654</v>
      </c>
      <c r="C13" s="3" t="s">
        <v>23</v>
      </c>
      <c r="D13" s="3">
        <v>0.3355</v>
      </c>
      <c r="E13" s="48">
        <f t="shared" si="0"/>
        <v>0.671</v>
      </c>
      <c r="F13" s="7" t="s">
        <v>25</v>
      </c>
    </row>
    <row r="14" spans="1:6" ht="12.75">
      <c r="A14" s="3" t="s">
        <v>20</v>
      </c>
      <c r="B14" s="1">
        <v>40662</v>
      </c>
      <c r="C14" s="6">
        <v>0.2</v>
      </c>
      <c r="D14" s="3">
        <v>0.2391</v>
      </c>
      <c r="E14" s="48">
        <f t="shared" si="0"/>
        <v>0.4782</v>
      </c>
      <c r="F14" s="7" t="s">
        <v>25</v>
      </c>
    </row>
    <row r="15" spans="1:6" ht="12.75">
      <c r="A15" s="3" t="s">
        <v>26</v>
      </c>
      <c r="B15" s="1">
        <v>40672</v>
      </c>
      <c r="C15" s="3" t="s">
        <v>23</v>
      </c>
      <c r="D15" s="3">
        <v>0.5393</v>
      </c>
      <c r="E15" s="48">
        <f t="shared" si="0"/>
        <v>1.0786</v>
      </c>
      <c r="F15" s="7" t="s">
        <v>25</v>
      </c>
    </row>
    <row r="16" spans="1:6" ht="12.75">
      <c r="A16" s="3" t="s">
        <v>54</v>
      </c>
      <c r="B16" s="1">
        <v>40681</v>
      </c>
      <c r="C16" s="5" t="s">
        <v>22</v>
      </c>
      <c r="D16" s="3" t="s">
        <v>15</v>
      </c>
      <c r="E16" s="50" t="s">
        <v>22</v>
      </c>
      <c r="F16" s="7" t="s">
        <v>75</v>
      </c>
    </row>
    <row r="17" spans="1:6" ht="12.75">
      <c r="A17" s="3" t="s">
        <v>55</v>
      </c>
      <c r="B17" s="1">
        <v>40689</v>
      </c>
      <c r="C17" s="5" t="s">
        <v>22</v>
      </c>
      <c r="D17" s="3" t="s">
        <v>15</v>
      </c>
      <c r="E17" s="50" t="s">
        <v>22</v>
      </c>
      <c r="F17" s="7" t="s">
        <v>75</v>
      </c>
    </row>
    <row r="18" spans="1:6" ht="12.75">
      <c r="A18" s="63" t="s">
        <v>56</v>
      </c>
      <c r="B18" s="64">
        <v>40692</v>
      </c>
      <c r="C18" s="5" t="s">
        <v>22</v>
      </c>
      <c r="D18" s="63" t="s">
        <v>15</v>
      </c>
      <c r="E18" s="50" t="s">
        <v>22</v>
      </c>
      <c r="F18" s="65" t="s">
        <v>74</v>
      </c>
    </row>
    <row r="19" ht="12.75">
      <c r="E19" s="48"/>
    </row>
    <row r="20" spans="1:6" ht="12.75">
      <c r="A20" s="57" t="s">
        <v>81</v>
      </c>
      <c r="B20" s="58" t="s">
        <v>57</v>
      </c>
      <c r="C20" s="66">
        <v>0.2</v>
      </c>
      <c r="D20" s="57">
        <v>7.0646</v>
      </c>
      <c r="E20" s="48">
        <f>2*D20</f>
        <v>14.1292</v>
      </c>
      <c r="F20" s="59" t="s">
        <v>58</v>
      </c>
    </row>
  </sheetData>
  <sheetProtection/>
  <printOptions/>
  <pageMargins left="0.75" right="0.75" top="1" bottom="1" header="0.5" footer="0.5"/>
  <pageSetup fitToHeight="1" fitToWidth="1" orientation="landscape" scale="8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6">
      <selection activeCell="L25" sqref="L25"/>
    </sheetView>
  </sheetViews>
  <sheetFormatPr defaultColWidth="8.8515625" defaultRowHeight="12.75"/>
  <cols>
    <col min="1" max="1" width="10.8515625" style="24" bestFit="1" customWidth="1"/>
    <col min="2" max="2" width="12.00390625" style="10" bestFit="1" customWidth="1"/>
    <col min="3" max="3" width="13.421875" style="10" bestFit="1" customWidth="1"/>
    <col min="4" max="4" width="11.421875" style="11" customWidth="1"/>
    <col min="5" max="5" width="12.28125" style="10" bestFit="1" customWidth="1"/>
    <col min="6" max="6" width="13.8515625" style="11" bestFit="1" customWidth="1"/>
    <col min="7" max="7" width="12.28125" style="11" customWidth="1"/>
    <col min="8" max="8" width="12.140625" style="12" bestFit="1" customWidth="1"/>
    <col min="9" max="9" width="8.421875" style="11" customWidth="1"/>
    <col min="10" max="10" width="8.421875" style="0" customWidth="1"/>
    <col min="11" max="11" width="2.421875" style="0" customWidth="1"/>
  </cols>
  <sheetData>
    <row r="1" ht="12.75">
      <c r="A1" s="9" t="s">
        <v>28</v>
      </c>
    </row>
    <row r="3" spans="1:9" s="18" customFormat="1" ht="13.5" thickBot="1">
      <c r="A3" s="13" t="s">
        <v>29</v>
      </c>
      <c r="B3" s="14" t="s">
        <v>30</v>
      </c>
      <c r="C3" s="14" t="s">
        <v>31</v>
      </c>
      <c r="D3" s="15" t="s">
        <v>32</v>
      </c>
      <c r="E3" s="14" t="s">
        <v>33</v>
      </c>
      <c r="F3" s="15" t="s">
        <v>34</v>
      </c>
      <c r="G3" s="15" t="s">
        <v>35</v>
      </c>
      <c r="H3" s="16" t="s">
        <v>36</v>
      </c>
      <c r="I3" s="17"/>
    </row>
    <row r="5" spans="1:9" s="23" customFormat="1" ht="12.75">
      <c r="A5" s="19">
        <v>2</v>
      </c>
      <c r="B5" s="20">
        <v>14.2859</v>
      </c>
      <c r="C5" s="20">
        <v>14.2858</v>
      </c>
      <c r="D5" s="20">
        <f>(B5+C5)/2</f>
        <v>14.28585</v>
      </c>
      <c r="E5" s="20">
        <v>16.0728</v>
      </c>
      <c r="F5" s="21">
        <v>16.0733</v>
      </c>
      <c r="G5" s="20">
        <f>(E5+F5)/2</f>
        <v>16.073050000000002</v>
      </c>
      <c r="H5" s="22">
        <f>G5-D5</f>
        <v>1.7872000000000021</v>
      </c>
      <c r="I5" s="21"/>
    </row>
    <row r="6" spans="1:9" s="26" customFormat="1" ht="12.75">
      <c r="A6" s="24" t="s">
        <v>37</v>
      </c>
      <c r="B6" s="10">
        <v>1.3259</v>
      </c>
      <c r="C6" s="10">
        <v>1.3259</v>
      </c>
      <c r="D6" s="10">
        <f aca="true" t="shared" si="0" ref="D6:D16">(B6+C6)/2</f>
        <v>1.3259</v>
      </c>
      <c r="E6" s="10">
        <v>1.3307</v>
      </c>
      <c r="F6" s="11">
        <v>1.3306</v>
      </c>
      <c r="G6" s="10">
        <f aca="true" t="shared" si="1" ref="G6:G16">(E6+F6)/2</f>
        <v>1.3306499999999999</v>
      </c>
      <c r="H6" s="25">
        <f aca="true" t="shared" si="2" ref="H6:H16">G6-D6</f>
        <v>0.00474999999999981</v>
      </c>
      <c r="I6" s="11"/>
    </row>
    <row r="7" spans="1:8" ht="12.75">
      <c r="A7" s="24" t="s">
        <v>38</v>
      </c>
      <c r="B7" s="10">
        <v>1.3277</v>
      </c>
      <c r="C7" s="10">
        <v>1.3279</v>
      </c>
      <c r="D7" s="10">
        <f t="shared" si="0"/>
        <v>1.3278</v>
      </c>
      <c r="E7" s="10">
        <v>1.3308</v>
      </c>
      <c r="F7" s="11">
        <v>1.3307</v>
      </c>
      <c r="G7" s="10">
        <f t="shared" si="1"/>
        <v>1.33075</v>
      </c>
      <c r="H7" s="25">
        <f t="shared" si="2"/>
        <v>0.002950000000000008</v>
      </c>
    </row>
    <row r="8" spans="1:8" ht="12.75">
      <c r="A8" s="24" t="s">
        <v>39</v>
      </c>
      <c r="B8" s="10">
        <v>1.3383</v>
      </c>
      <c r="C8" s="10">
        <v>1.3382</v>
      </c>
      <c r="D8" s="10">
        <f t="shared" si="0"/>
        <v>1.33825</v>
      </c>
      <c r="E8" s="10">
        <v>1.3772</v>
      </c>
      <c r="F8" s="11">
        <v>1.3773</v>
      </c>
      <c r="G8" s="10">
        <f t="shared" si="1"/>
        <v>1.37725</v>
      </c>
      <c r="H8" s="25">
        <f t="shared" si="2"/>
        <v>0.039000000000000146</v>
      </c>
    </row>
    <row r="9" spans="1:11" s="23" customFormat="1" ht="12.75">
      <c r="A9" s="19" t="s">
        <v>40</v>
      </c>
      <c r="B9" s="20">
        <v>1.331</v>
      </c>
      <c r="C9" s="20">
        <v>1.3308</v>
      </c>
      <c r="D9" s="20">
        <f t="shared" si="0"/>
        <v>1.3309</v>
      </c>
      <c r="E9" s="20">
        <v>1.4051</v>
      </c>
      <c r="F9" s="21">
        <v>1.4053</v>
      </c>
      <c r="G9" s="20">
        <f t="shared" si="1"/>
        <v>1.4052</v>
      </c>
      <c r="H9" s="22">
        <f t="shared" si="2"/>
        <v>0.07430000000000003</v>
      </c>
      <c r="I9" s="27" t="s">
        <v>41</v>
      </c>
      <c r="J9" s="28">
        <f>SUM(H6:H9)</f>
        <v>0.121</v>
      </c>
      <c r="K9" s="29" t="s">
        <v>42</v>
      </c>
    </row>
    <row r="10" spans="1:8" ht="12.75">
      <c r="A10" s="24" t="s">
        <v>43</v>
      </c>
      <c r="B10" s="10">
        <v>1.3199</v>
      </c>
      <c r="C10" s="10">
        <v>1.32</v>
      </c>
      <c r="D10" s="10">
        <f t="shared" si="0"/>
        <v>1.31995</v>
      </c>
      <c r="E10" s="10">
        <v>1.3303</v>
      </c>
      <c r="F10" s="10">
        <v>1.3302</v>
      </c>
      <c r="G10" s="10">
        <f t="shared" si="1"/>
        <v>1.33025</v>
      </c>
      <c r="H10" s="25">
        <f t="shared" si="2"/>
        <v>0.010299999999999976</v>
      </c>
    </row>
    <row r="11" spans="1:9" s="26" customFormat="1" ht="12.75">
      <c r="A11" s="24" t="s">
        <v>44</v>
      </c>
      <c r="B11" s="10">
        <v>1.3202</v>
      </c>
      <c r="C11" s="10">
        <v>1.3201</v>
      </c>
      <c r="D11" s="10">
        <f t="shared" si="0"/>
        <v>1.32015</v>
      </c>
      <c r="E11" s="10">
        <v>1.3432</v>
      </c>
      <c r="F11" s="30">
        <v>1.3434</v>
      </c>
      <c r="G11" s="10">
        <f t="shared" si="1"/>
        <v>1.3433</v>
      </c>
      <c r="H11" s="25">
        <f t="shared" si="2"/>
        <v>0.023150000000000004</v>
      </c>
      <c r="I11" s="11"/>
    </row>
    <row r="12" spans="1:9" s="26" customFormat="1" ht="12.75">
      <c r="A12" s="24" t="s">
        <v>45</v>
      </c>
      <c r="B12" s="10">
        <v>1.3212</v>
      </c>
      <c r="C12" s="10">
        <v>1.3215</v>
      </c>
      <c r="D12" s="10">
        <f t="shared" si="0"/>
        <v>1.3213499999999998</v>
      </c>
      <c r="E12" s="30">
        <v>1.3257</v>
      </c>
      <c r="F12" s="30">
        <v>1.3254</v>
      </c>
      <c r="G12" s="10">
        <f t="shared" si="1"/>
        <v>1.32555</v>
      </c>
      <c r="H12" s="25">
        <f t="shared" si="2"/>
        <v>0.004200000000000204</v>
      </c>
      <c r="I12" s="11"/>
    </row>
    <row r="13" spans="1:9" s="26" customFormat="1" ht="12.75">
      <c r="A13" s="24" t="s">
        <v>46</v>
      </c>
      <c r="B13" s="10">
        <v>1.3237</v>
      </c>
      <c r="C13" s="10">
        <v>1.3239</v>
      </c>
      <c r="D13" s="10">
        <f t="shared" si="0"/>
        <v>1.3238</v>
      </c>
      <c r="E13" s="30">
        <v>1.4133</v>
      </c>
      <c r="F13" s="30">
        <v>1.4133</v>
      </c>
      <c r="G13" s="10">
        <f t="shared" si="1"/>
        <v>1.4133</v>
      </c>
      <c r="H13" s="25">
        <f t="shared" si="2"/>
        <v>0.08949999999999991</v>
      </c>
      <c r="I13" s="11"/>
    </row>
    <row r="14" spans="1:8" ht="12" customHeight="1">
      <c r="A14" s="24" t="s">
        <v>47</v>
      </c>
      <c r="B14" s="10">
        <v>1.313</v>
      </c>
      <c r="C14" s="10">
        <v>1.313</v>
      </c>
      <c r="D14" s="10">
        <f t="shared" si="0"/>
        <v>1.313</v>
      </c>
      <c r="E14" s="30">
        <v>1.4022</v>
      </c>
      <c r="F14" s="30">
        <v>1.4021</v>
      </c>
      <c r="G14" s="10">
        <f t="shared" si="1"/>
        <v>1.4021499999999998</v>
      </c>
      <c r="H14" s="25">
        <f t="shared" si="2"/>
        <v>0.08914999999999984</v>
      </c>
    </row>
    <row r="15" spans="1:8" ht="12" customHeight="1">
      <c r="A15" s="24" t="s">
        <v>48</v>
      </c>
      <c r="B15" s="10">
        <v>1.3244</v>
      </c>
      <c r="C15" s="10">
        <v>1.3246</v>
      </c>
      <c r="D15" s="10">
        <f t="shared" si="0"/>
        <v>1.3245</v>
      </c>
      <c r="E15" s="30">
        <v>1.3709</v>
      </c>
      <c r="F15" s="30">
        <v>1.3707</v>
      </c>
      <c r="G15" s="10">
        <f t="shared" si="1"/>
        <v>1.3708</v>
      </c>
      <c r="H15" s="25">
        <f t="shared" si="2"/>
        <v>0.04630000000000001</v>
      </c>
    </row>
    <row r="16" spans="1:11" s="23" customFormat="1" ht="12" customHeight="1">
      <c r="A16" s="19" t="s">
        <v>49</v>
      </c>
      <c r="B16" s="20">
        <v>1.3166</v>
      </c>
      <c r="C16" s="20">
        <v>1.3165</v>
      </c>
      <c r="D16" s="20">
        <f t="shared" si="0"/>
        <v>1.3165499999999999</v>
      </c>
      <c r="E16" s="31">
        <v>1.38</v>
      </c>
      <c r="F16" s="31">
        <v>1.38</v>
      </c>
      <c r="G16" s="20">
        <f t="shared" si="1"/>
        <v>1.38</v>
      </c>
      <c r="H16" s="22">
        <f t="shared" si="2"/>
        <v>0.06345</v>
      </c>
      <c r="I16" s="27" t="s">
        <v>50</v>
      </c>
      <c r="J16" s="28">
        <f>SUM(H10:H16)</f>
        <v>0.32604999999999995</v>
      </c>
      <c r="K16" s="29" t="s">
        <v>42</v>
      </c>
    </row>
    <row r="17" spans="1:9" s="35" customFormat="1" ht="12.75">
      <c r="A17" s="32">
        <v>6</v>
      </c>
      <c r="B17" s="33">
        <v>14.2874</v>
      </c>
      <c r="C17" s="33">
        <v>14.2873</v>
      </c>
      <c r="D17" s="33">
        <f aca="true" t="shared" si="3" ref="D17:D35">(B17+C17)/2</f>
        <v>14.28735</v>
      </c>
      <c r="E17" s="33">
        <v>18.5176</v>
      </c>
      <c r="F17" s="27">
        <v>18.5177</v>
      </c>
      <c r="G17" s="33">
        <f aca="true" t="shared" si="4" ref="G17:G35">(E17+F17)/2</f>
        <v>18.517650000000003</v>
      </c>
      <c r="H17" s="34">
        <f aca="true" t="shared" si="5" ref="H17:H35">G17-D17</f>
        <v>4.230300000000003</v>
      </c>
      <c r="I17" s="27"/>
    </row>
    <row r="18" spans="1:9" s="35" customFormat="1" ht="12.75">
      <c r="A18" s="32">
        <v>7</v>
      </c>
      <c r="B18" s="33">
        <v>14.2881</v>
      </c>
      <c r="C18" s="33">
        <v>14.288</v>
      </c>
      <c r="D18" s="33">
        <f t="shared" si="3"/>
        <v>14.28805</v>
      </c>
      <c r="E18" s="33">
        <v>22.6409</v>
      </c>
      <c r="F18" s="27">
        <v>22.6409</v>
      </c>
      <c r="G18" s="33">
        <f t="shared" si="4"/>
        <v>22.6409</v>
      </c>
      <c r="H18" s="34">
        <f t="shared" si="5"/>
        <v>8.352849999999998</v>
      </c>
      <c r="I18" s="27"/>
    </row>
    <row r="19" spans="1:9" s="35" customFormat="1" ht="12.75">
      <c r="A19" s="32">
        <v>8</v>
      </c>
      <c r="B19" s="33">
        <v>14.2822</v>
      </c>
      <c r="C19" s="33">
        <v>14.2824</v>
      </c>
      <c r="D19" s="33">
        <f t="shared" si="3"/>
        <v>14.2823</v>
      </c>
      <c r="E19" s="33">
        <v>20.0894</v>
      </c>
      <c r="F19" s="27">
        <v>20.0892</v>
      </c>
      <c r="G19" s="33">
        <f t="shared" si="4"/>
        <v>20.0893</v>
      </c>
      <c r="H19" s="34">
        <f t="shared" si="5"/>
        <v>5.807000000000002</v>
      </c>
      <c r="I19" s="27"/>
    </row>
    <row r="20" spans="1:9" s="35" customFormat="1" ht="12.75">
      <c r="A20" s="36">
        <v>10</v>
      </c>
      <c r="B20" s="33">
        <v>11.2035</v>
      </c>
      <c r="C20" s="33">
        <v>11.6532</v>
      </c>
      <c r="D20" s="37">
        <f t="shared" si="3"/>
        <v>11.42835</v>
      </c>
      <c r="E20" s="33">
        <v>19.0447</v>
      </c>
      <c r="F20" s="37">
        <v>19.0447</v>
      </c>
      <c r="G20" s="33">
        <f t="shared" si="4"/>
        <v>19.0447</v>
      </c>
      <c r="H20" s="38">
        <f t="shared" si="5"/>
        <v>7.616349999999999</v>
      </c>
      <c r="I20" s="27"/>
    </row>
    <row r="21" spans="1:9" s="26" customFormat="1" ht="12.75">
      <c r="A21" s="44"/>
      <c r="B21" s="10"/>
      <c r="C21" s="10"/>
      <c r="D21" s="30"/>
      <c r="E21" s="10"/>
      <c r="F21" s="30"/>
      <c r="G21" s="10"/>
      <c r="H21" s="45"/>
      <c r="I21" s="11"/>
    </row>
    <row r="22" spans="1:9" s="26" customFormat="1" ht="12.75">
      <c r="A22" s="44"/>
      <c r="B22" s="10"/>
      <c r="C22" s="10"/>
      <c r="D22" s="30"/>
      <c r="E22" s="10"/>
      <c r="F22" s="30"/>
      <c r="G22" s="83" t="s">
        <v>111</v>
      </c>
      <c r="H22" s="45">
        <f>H5+J9+J16+H17+H18+H19+H20</f>
        <v>28.240750000000006</v>
      </c>
      <c r="I22" s="11"/>
    </row>
    <row r="23" spans="1:9" s="26" customFormat="1" ht="12.75">
      <c r="A23" s="44"/>
      <c r="B23" s="10"/>
      <c r="C23" s="10"/>
      <c r="D23" s="30"/>
      <c r="E23" s="10"/>
      <c r="F23" s="30"/>
      <c r="G23" s="10"/>
      <c r="H23" s="45"/>
      <c r="I23" s="11"/>
    </row>
    <row r="24" spans="1:9" s="26" customFormat="1" ht="12.75">
      <c r="A24" s="44"/>
      <c r="B24" s="10"/>
      <c r="C24" s="10"/>
      <c r="D24" s="30"/>
      <c r="E24" s="10"/>
      <c r="F24" s="30"/>
      <c r="G24" s="10"/>
      <c r="H24" s="45"/>
      <c r="I24" s="11"/>
    </row>
    <row r="25" spans="1:9" s="26" customFormat="1" ht="12.75">
      <c r="A25" s="44"/>
      <c r="B25" s="10"/>
      <c r="C25" s="10"/>
      <c r="D25" s="30"/>
      <c r="E25" s="10"/>
      <c r="F25" s="30"/>
      <c r="G25" s="10"/>
      <c r="H25" s="45"/>
      <c r="I25" s="11"/>
    </row>
    <row r="26" spans="1:9" s="26" customFormat="1" ht="12.75">
      <c r="A26" s="44"/>
      <c r="B26" s="10"/>
      <c r="C26" s="10"/>
      <c r="D26" s="30"/>
      <c r="E26" s="10"/>
      <c r="F26" s="30"/>
      <c r="G26" s="10"/>
      <c r="H26" s="45"/>
      <c r="I26" s="11"/>
    </row>
    <row r="27" spans="1:9" s="26" customFormat="1" ht="12.75">
      <c r="A27" s="85" t="s">
        <v>59</v>
      </c>
      <c r="B27" s="86"/>
      <c r="C27" s="86"/>
      <c r="D27" s="86"/>
      <c r="E27" s="86"/>
      <c r="F27" s="86"/>
      <c r="G27" s="86"/>
      <c r="H27" s="87"/>
      <c r="I27" s="88"/>
    </row>
    <row r="28" spans="1:8" ht="12.75">
      <c r="A28" s="39" t="s">
        <v>51</v>
      </c>
      <c r="B28" s="10">
        <v>14.2931</v>
      </c>
      <c r="C28" s="10">
        <v>14.2932</v>
      </c>
      <c r="D28" s="10">
        <f t="shared" si="3"/>
        <v>14.29315</v>
      </c>
      <c r="E28" s="10">
        <v>32.6854</v>
      </c>
      <c r="F28" s="11">
        <v>32.6855</v>
      </c>
      <c r="G28" s="10">
        <f t="shared" si="4"/>
        <v>32.68545</v>
      </c>
      <c r="H28" s="25">
        <f t="shared" si="5"/>
        <v>18.392300000000002</v>
      </c>
    </row>
    <row r="29" spans="1:8" ht="12.75">
      <c r="A29" s="39" t="s">
        <v>51</v>
      </c>
      <c r="B29" s="10">
        <v>14.2847</v>
      </c>
      <c r="C29" s="10">
        <v>14.2847</v>
      </c>
      <c r="D29" s="10">
        <f t="shared" si="3"/>
        <v>14.2847</v>
      </c>
      <c r="E29" s="10">
        <v>28.3495</v>
      </c>
      <c r="F29" s="11">
        <v>28.3496</v>
      </c>
      <c r="G29" s="10">
        <f t="shared" si="4"/>
        <v>28.34955</v>
      </c>
      <c r="H29" s="25">
        <f t="shared" si="5"/>
        <v>14.06485</v>
      </c>
    </row>
    <row r="30" spans="1:8" ht="12.75">
      <c r="A30" s="39" t="s">
        <v>51</v>
      </c>
      <c r="B30" s="10">
        <v>14.2861</v>
      </c>
      <c r="C30" s="10">
        <v>14.2857</v>
      </c>
      <c r="D30" s="10">
        <f t="shared" si="3"/>
        <v>14.2859</v>
      </c>
      <c r="E30" s="10">
        <v>30.2177</v>
      </c>
      <c r="F30" s="11">
        <v>30.2177</v>
      </c>
      <c r="G30" s="10">
        <f t="shared" si="4"/>
        <v>30.2177</v>
      </c>
      <c r="H30" s="25">
        <f t="shared" si="5"/>
        <v>15.9318</v>
      </c>
    </row>
    <row r="31" spans="1:8" ht="12.75">
      <c r="A31" s="39" t="s">
        <v>51</v>
      </c>
      <c r="B31" s="10">
        <v>14.2833</v>
      </c>
      <c r="C31" s="10">
        <v>14.2832</v>
      </c>
      <c r="D31" s="10">
        <f t="shared" si="3"/>
        <v>14.28325</v>
      </c>
      <c r="E31" s="10">
        <v>28.7902</v>
      </c>
      <c r="F31" s="11">
        <v>28.7903</v>
      </c>
      <c r="G31" s="10">
        <f t="shared" si="4"/>
        <v>28.79025</v>
      </c>
      <c r="H31" s="25">
        <f t="shared" si="5"/>
        <v>14.507</v>
      </c>
    </row>
    <row r="32" spans="1:8" ht="12.75">
      <c r="A32" s="39" t="s">
        <v>51</v>
      </c>
      <c r="B32" s="10">
        <v>14.2911</v>
      </c>
      <c r="C32" s="10">
        <v>14.2911</v>
      </c>
      <c r="D32" s="10">
        <f t="shared" si="3"/>
        <v>14.2911</v>
      </c>
      <c r="E32" s="10">
        <v>29.9871</v>
      </c>
      <c r="F32" s="11">
        <v>29.9872</v>
      </c>
      <c r="G32" s="10">
        <f t="shared" si="4"/>
        <v>29.98715</v>
      </c>
      <c r="H32" s="25">
        <f t="shared" si="5"/>
        <v>15.69605</v>
      </c>
    </row>
    <row r="33" spans="1:8" ht="12.75">
      <c r="A33" s="39" t="s">
        <v>51</v>
      </c>
      <c r="B33" s="10">
        <v>14.2835</v>
      </c>
      <c r="C33" s="10">
        <v>14.2864</v>
      </c>
      <c r="D33" s="10">
        <f t="shared" si="3"/>
        <v>14.28495</v>
      </c>
      <c r="E33" s="10">
        <v>31.4301</v>
      </c>
      <c r="F33" s="11">
        <v>31.4301</v>
      </c>
      <c r="G33" s="10">
        <f t="shared" si="4"/>
        <v>31.4301</v>
      </c>
      <c r="H33" s="25">
        <f t="shared" si="5"/>
        <v>17.14515</v>
      </c>
    </row>
    <row r="34" spans="1:9" s="26" customFormat="1" ht="12.75">
      <c r="A34" s="39" t="s">
        <v>51</v>
      </c>
      <c r="B34" s="10">
        <v>14.2863</v>
      </c>
      <c r="C34" s="10">
        <v>14.2864</v>
      </c>
      <c r="D34" s="10">
        <f t="shared" si="3"/>
        <v>14.28635</v>
      </c>
      <c r="E34" s="10">
        <v>27.5176</v>
      </c>
      <c r="F34" s="11">
        <v>27.5175</v>
      </c>
      <c r="G34" s="10">
        <f t="shared" si="4"/>
        <v>27.51755</v>
      </c>
      <c r="H34" s="25">
        <f t="shared" si="5"/>
        <v>13.2312</v>
      </c>
      <c r="I34" s="11"/>
    </row>
    <row r="35" spans="1:11" s="23" customFormat="1" ht="12.75">
      <c r="A35" s="40" t="s">
        <v>52</v>
      </c>
      <c r="B35" s="31">
        <v>1.3226</v>
      </c>
      <c r="C35" s="31">
        <v>1.3223</v>
      </c>
      <c r="D35" s="31">
        <f t="shared" si="3"/>
        <v>1.32245</v>
      </c>
      <c r="E35" s="31">
        <v>1.4127</v>
      </c>
      <c r="F35" s="41">
        <v>1.4132</v>
      </c>
      <c r="G35" s="31">
        <f t="shared" si="4"/>
        <v>1.41295</v>
      </c>
      <c r="H35" s="42">
        <f t="shared" si="5"/>
        <v>0.09050000000000002</v>
      </c>
      <c r="I35" s="27" t="s">
        <v>53</v>
      </c>
      <c r="J35" s="28">
        <f>SUM(H28:H35)</f>
        <v>109.05885</v>
      </c>
      <c r="K35" s="29" t="s">
        <v>42</v>
      </c>
    </row>
  </sheetData>
  <sheetProtection/>
  <printOptions/>
  <pageMargins left="0.75" right="0.75" top="1" bottom="1" header="0.5" footer="0.5"/>
  <pageSetup horizontalDpi="200" verticalDpi="20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zoomScalePageLayoutView="0" workbookViewId="0" topLeftCell="A1">
      <selection activeCell="C28" sqref="C28"/>
    </sheetView>
  </sheetViews>
  <sheetFormatPr defaultColWidth="8.8515625" defaultRowHeight="12.75"/>
  <cols>
    <col min="1" max="1" width="22.28125" style="3" customWidth="1"/>
    <col min="2" max="2" width="20.421875" style="1" customWidth="1"/>
    <col min="3" max="3" width="13.8515625" style="46" customWidth="1"/>
    <col min="4" max="4" width="13.7109375" style="43" customWidth="1"/>
    <col min="5" max="5" width="75.8515625" style="7" customWidth="1"/>
  </cols>
  <sheetData>
    <row r="1" spans="1:6" ht="12.75">
      <c r="A1" s="113" t="s">
        <v>242</v>
      </c>
      <c r="B1" s="114"/>
      <c r="C1" s="115"/>
      <c r="D1" s="116"/>
      <c r="E1" s="117"/>
      <c r="F1" s="118"/>
    </row>
    <row r="2" spans="1:6" ht="12.75">
      <c r="A2" s="9" t="s">
        <v>84</v>
      </c>
      <c r="F2" s="119"/>
    </row>
    <row r="3" spans="1:6" ht="12.75">
      <c r="A3" s="24"/>
      <c r="F3" s="119"/>
    </row>
    <row r="4" spans="1:6" ht="12.75">
      <c r="A4" s="24"/>
      <c r="C4" s="46" t="s">
        <v>10</v>
      </c>
      <c r="F4" s="119"/>
    </row>
    <row r="5" spans="1:6" ht="12.75">
      <c r="A5" s="24"/>
      <c r="C5" s="46" t="s">
        <v>2</v>
      </c>
      <c r="D5" s="48" t="s">
        <v>7</v>
      </c>
      <c r="F5" s="119"/>
    </row>
    <row r="6" spans="1:6" ht="12.75">
      <c r="A6" s="24" t="s">
        <v>11</v>
      </c>
      <c r="B6" s="95" t="s">
        <v>1</v>
      </c>
      <c r="C6" s="46" t="s">
        <v>3</v>
      </c>
      <c r="D6" s="48" t="s">
        <v>12</v>
      </c>
      <c r="F6" s="119"/>
    </row>
    <row r="7" spans="1:7" ht="12.75">
      <c r="A7" s="19" t="s">
        <v>1</v>
      </c>
      <c r="B7" s="2" t="s">
        <v>0</v>
      </c>
      <c r="C7" s="47" t="s">
        <v>4</v>
      </c>
      <c r="D7" s="49" t="s">
        <v>5</v>
      </c>
      <c r="E7" s="8" t="s">
        <v>24</v>
      </c>
      <c r="F7" s="120"/>
      <c r="G7" s="26"/>
    </row>
    <row r="8" spans="1:6" ht="12.75">
      <c r="A8" s="24" t="s">
        <v>13</v>
      </c>
      <c r="C8" s="96"/>
      <c r="D8" s="50">
        <f aca="true" t="shared" si="0" ref="D8:D15">C8*2</f>
        <v>0</v>
      </c>
      <c r="E8" s="80"/>
      <c r="F8" s="119"/>
    </row>
    <row r="9" spans="1:6" ht="12.75">
      <c r="A9" s="24" t="s">
        <v>14</v>
      </c>
      <c r="C9" s="96">
        <v>0.2339</v>
      </c>
      <c r="D9" s="50">
        <v>0</v>
      </c>
      <c r="E9" s="80"/>
      <c r="F9" s="119"/>
    </row>
    <row r="10" spans="1:6" ht="12.75">
      <c r="A10" s="24" t="s">
        <v>16</v>
      </c>
      <c r="C10" s="46">
        <v>0.1057</v>
      </c>
      <c r="D10" s="50">
        <v>0</v>
      </c>
      <c r="E10" s="80"/>
      <c r="F10" s="119"/>
    </row>
    <row r="11" spans="1:6" ht="13.5" customHeight="1">
      <c r="A11" s="24" t="s">
        <v>17</v>
      </c>
      <c r="C11" s="46">
        <v>0.0817</v>
      </c>
      <c r="D11" s="50">
        <v>0</v>
      </c>
      <c r="E11" s="80"/>
      <c r="F11" s="119"/>
    </row>
    <row r="12" spans="1:7" ht="12.75">
      <c r="A12" s="24" t="s">
        <v>18</v>
      </c>
      <c r="C12" s="76"/>
      <c r="D12" s="50">
        <f t="shared" si="0"/>
        <v>0</v>
      </c>
      <c r="E12" s="112" t="s">
        <v>239</v>
      </c>
      <c r="F12" s="121"/>
      <c r="G12" s="79"/>
    </row>
    <row r="13" spans="1:7" ht="12.75">
      <c r="A13" s="24" t="s">
        <v>19</v>
      </c>
      <c r="D13" s="50">
        <f t="shared" si="0"/>
        <v>0</v>
      </c>
      <c r="E13" s="81"/>
      <c r="F13" s="121"/>
      <c r="G13" s="79"/>
    </row>
    <row r="14" spans="1:7" ht="12.75">
      <c r="A14" s="24"/>
      <c r="C14" s="97"/>
      <c r="D14" s="50">
        <f t="shared" si="0"/>
        <v>0</v>
      </c>
      <c r="E14" s="81"/>
      <c r="F14" s="121"/>
      <c r="G14" s="79"/>
    </row>
    <row r="15" spans="1:7" ht="12.75">
      <c r="A15" s="24" t="s">
        <v>188</v>
      </c>
      <c r="C15" s="91">
        <v>6.2927</v>
      </c>
      <c r="D15" s="50">
        <f t="shared" si="0"/>
        <v>12.5854</v>
      </c>
      <c r="E15" s="112"/>
      <c r="F15" s="121"/>
      <c r="G15" s="79"/>
    </row>
    <row r="16" spans="1:7" ht="12.75">
      <c r="A16" s="44"/>
      <c r="B16" s="75"/>
      <c r="D16" s="48"/>
      <c r="E16" s="78"/>
      <c r="F16" s="121"/>
      <c r="G16" s="79"/>
    </row>
    <row r="17" spans="1:6" ht="12.75">
      <c r="A17" s="19"/>
      <c r="B17" s="191" t="s">
        <v>120</v>
      </c>
      <c r="C17" s="191"/>
      <c r="D17" s="93">
        <f>SUM(D8:D16)</f>
        <v>12.5854</v>
      </c>
      <c r="E17" s="190" t="s">
        <v>241</v>
      </c>
      <c r="F17" s="120"/>
    </row>
    <row r="18" spans="2:5" ht="12.75">
      <c r="B18" s="99"/>
      <c r="C18" s="62"/>
      <c r="D18" s="62"/>
      <c r="E18" s="69"/>
    </row>
    <row r="19" ht="12.75">
      <c r="D19" s="46"/>
    </row>
    <row r="20" spans="1:4" ht="12.75">
      <c r="A20" s="194" t="s">
        <v>243</v>
      </c>
      <c r="D20" s="46"/>
    </row>
    <row r="21" spans="1:5" ht="12.75">
      <c r="A21" s="57" t="s">
        <v>150</v>
      </c>
      <c r="B21" s="58" t="s">
        <v>151</v>
      </c>
      <c r="C21" s="51"/>
      <c r="D21" s="48"/>
      <c r="E21" s="59"/>
    </row>
    <row r="22" spans="1:5" s="79" customFormat="1" ht="12.75">
      <c r="A22" s="189" t="s">
        <v>219</v>
      </c>
      <c r="B22" s="3">
        <v>0.2339</v>
      </c>
      <c r="C22" s="76"/>
      <c r="D22" s="169"/>
      <c r="E22" s="170"/>
    </row>
    <row r="23" spans="1:5" s="79" customFormat="1" ht="12.75">
      <c r="A23" s="189" t="s">
        <v>220</v>
      </c>
      <c r="B23" s="3">
        <v>0.0213</v>
      </c>
      <c r="C23" s="76"/>
      <c r="D23" s="169"/>
      <c r="E23" s="170"/>
    </row>
    <row r="24" spans="1:5" s="79" customFormat="1" ht="12.75">
      <c r="A24" s="189" t="s">
        <v>221</v>
      </c>
      <c r="B24" s="3">
        <v>0.1057</v>
      </c>
      <c r="C24" s="76"/>
      <c r="D24" s="169"/>
      <c r="E24" s="170"/>
    </row>
    <row r="25" spans="1:5" s="79" customFormat="1" ht="12.75">
      <c r="A25" s="189" t="s">
        <v>222</v>
      </c>
      <c r="B25" s="3">
        <v>0.0704</v>
      </c>
      <c r="C25" s="76"/>
      <c r="D25" s="169"/>
      <c r="E25" s="170"/>
    </row>
    <row r="26" spans="1:5" s="79" customFormat="1" ht="12.75">
      <c r="A26" s="189" t="s">
        <v>223</v>
      </c>
      <c r="B26" s="3">
        <v>0.0817</v>
      </c>
      <c r="C26" s="76"/>
      <c r="D26" s="169"/>
      <c r="E26" s="170"/>
    </row>
    <row r="27" spans="1:5" s="79" customFormat="1" ht="12.75">
      <c r="A27" s="189" t="s">
        <v>224</v>
      </c>
      <c r="B27" s="3">
        <v>0.3871</v>
      </c>
      <c r="C27" s="76"/>
      <c r="D27" s="169"/>
      <c r="E27" s="170"/>
    </row>
    <row r="28" spans="1:5" s="79" customFormat="1" ht="12.75">
      <c r="A28" s="189" t="s">
        <v>225</v>
      </c>
      <c r="B28" s="3">
        <v>0.8939</v>
      </c>
      <c r="C28" s="76"/>
      <c r="D28" s="169"/>
      <c r="E28" s="170"/>
    </row>
    <row r="29" spans="1:5" s="79" customFormat="1" ht="12.75">
      <c r="A29" s="189" t="s">
        <v>226</v>
      </c>
      <c r="B29" s="3">
        <v>2.5298</v>
      </c>
      <c r="C29" s="76"/>
      <c r="D29" s="169"/>
      <c r="E29" s="170"/>
    </row>
    <row r="30" spans="1:5" s="79" customFormat="1" ht="12.75">
      <c r="A30" s="189" t="s">
        <v>227</v>
      </c>
      <c r="B30" s="3">
        <v>6.2927</v>
      </c>
      <c r="C30" s="76"/>
      <c r="D30" s="169"/>
      <c r="E30" s="170"/>
    </row>
    <row r="31" spans="1:2" ht="12.75">
      <c r="A31" s="189" t="s">
        <v>228</v>
      </c>
      <c r="B31" s="3">
        <v>21.6071</v>
      </c>
    </row>
    <row r="32" spans="1:2" ht="12.75">
      <c r="A32" s="3" t="s">
        <v>229</v>
      </c>
      <c r="B32" s="3">
        <v>8.6386</v>
      </c>
    </row>
    <row r="33" spans="1:2" ht="12.75">
      <c r="A33" s="3" t="s">
        <v>230</v>
      </c>
      <c r="B33" s="3">
        <v>3.9537</v>
      </c>
    </row>
    <row r="34" spans="1:2" ht="12.75">
      <c r="A34" s="3" t="s">
        <v>231</v>
      </c>
      <c r="B34" s="3">
        <v>7.5264</v>
      </c>
    </row>
    <row r="35" spans="1:2" ht="12.75">
      <c r="A35" s="3" t="s">
        <v>232</v>
      </c>
      <c r="B35" s="3">
        <v>4.9536</v>
      </c>
    </row>
    <row r="36" spans="1:2" ht="12.75">
      <c r="A36" s="3" t="s">
        <v>233</v>
      </c>
      <c r="B36" s="3">
        <v>6.91622</v>
      </c>
    </row>
    <row r="37" spans="1:2" ht="12.75">
      <c r="A37" s="3" t="s">
        <v>234</v>
      </c>
      <c r="B37" s="3">
        <v>2.2556</v>
      </c>
    </row>
    <row r="38" spans="1:2" ht="12.75">
      <c r="A38" s="3" t="s">
        <v>235</v>
      </c>
      <c r="B38" s="3">
        <v>2.5651</v>
      </c>
    </row>
    <row r="39" spans="1:2" ht="12.75">
      <c r="A39" s="3" t="s">
        <v>236</v>
      </c>
      <c r="B39" s="3">
        <v>6.3788</v>
      </c>
    </row>
    <row r="40" spans="1:2" ht="12.75">
      <c r="A40" s="3" t="s">
        <v>237</v>
      </c>
      <c r="B40" s="3">
        <v>6.466</v>
      </c>
    </row>
    <row r="41" spans="1:2" ht="12.75">
      <c r="A41" s="3" t="s">
        <v>238</v>
      </c>
      <c r="B41" s="3">
        <v>10.1868</v>
      </c>
    </row>
  </sheetData>
  <sheetProtection/>
  <mergeCells count="1">
    <mergeCell ref="B17:C17"/>
  </mergeCells>
  <printOptions/>
  <pageMargins left="0.75" right="0.75" top="1" bottom="1" header="0.5" footer="0.5"/>
  <pageSetup fitToHeight="1" fitToWidth="1" horizontalDpi="600" verticalDpi="600" orientation="landscape" scale="8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zoomScalePageLayoutView="0" workbookViewId="0" topLeftCell="A1">
      <selection activeCell="E29" sqref="E29"/>
    </sheetView>
  </sheetViews>
  <sheetFormatPr defaultColWidth="8.8515625" defaultRowHeight="12.75"/>
  <cols>
    <col min="1" max="1" width="22.28125" style="74" customWidth="1"/>
    <col min="2" max="2" width="20.421875" style="75" customWidth="1"/>
    <col min="3" max="3" width="13.8515625" style="76" customWidth="1"/>
    <col min="4" max="4" width="13.7109375" style="169" customWidth="1"/>
    <col min="5" max="5" width="75.8515625" style="170" customWidth="1"/>
    <col min="6" max="16384" width="8.8515625" style="79" customWidth="1"/>
  </cols>
  <sheetData>
    <row r="1" spans="1:6" ht="12.75">
      <c r="A1" s="162" t="s">
        <v>218</v>
      </c>
      <c r="B1" s="163"/>
      <c r="C1" s="164"/>
      <c r="D1" s="165"/>
      <c r="E1" s="166"/>
      <c r="F1" s="167"/>
    </row>
    <row r="2" spans="1:6" ht="12.75">
      <c r="A2" s="168" t="s">
        <v>84</v>
      </c>
      <c r="F2" s="121"/>
    </row>
    <row r="3" spans="1:6" ht="12.75">
      <c r="A3" s="44"/>
      <c r="F3" s="121"/>
    </row>
    <row r="4" spans="1:6" ht="12.75">
      <c r="A4" s="44"/>
      <c r="C4" s="76" t="s">
        <v>10</v>
      </c>
      <c r="F4" s="121"/>
    </row>
    <row r="5" spans="1:6" ht="12.75">
      <c r="A5" s="44"/>
      <c r="C5" s="76" t="s">
        <v>2</v>
      </c>
      <c r="D5" s="77" t="s">
        <v>7</v>
      </c>
      <c r="F5" s="121"/>
    </row>
    <row r="6" spans="1:6" ht="12.75">
      <c r="A6" s="44" t="s">
        <v>11</v>
      </c>
      <c r="B6" s="171" t="s">
        <v>1</v>
      </c>
      <c r="C6" s="76" t="s">
        <v>3</v>
      </c>
      <c r="D6" s="77" t="s">
        <v>12</v>
      </c>
      <c r="F6" s="121"/>
    </row>
    <row r="7" spans="1:7" ht="12.75">
      <c r="A7" s="172" t="s">
        <v>1</v>
      </c>
      <c r="B7" s="173" t="s">
        <v>0</v>
      </c>
      <c r="C7" s="174" t="s">
        <v>4</v>
      </c>
      <c r="D7" s="93" t="s">
        <v>5</v>
      </c>
      <c r="E7" s="8" t="s">
        <v>24</v>
      </c>
      <c r="F7" s="175"/>
      <c r="G7" s="176"/>
    </row>
    <row r="8" spans="1:6" ht="12.75">
      <c r="A8" s="44"/>
      <c r="C8" s="177"/>
      <c r="D8" s="50"/>
      <c r="E8" s="81"/>
      <c r="F8" s="121"/>
    </row>
    <row r="9" spans="1:6" ht="12.75">
      <c r="A9" s="44"/>
      <c r="C9" s="177"/>
      <c r="D9" s="50"/>
      <c r="E9" s="81"/>
      <c r="F9" s="121"/>
    </row>
    <row r="10" spans="1:6" ht="12.75">
      <c r="A10" s="44"/>
      <c r="B10" s="75" t="s">
        <v>217</v>
      </c>
      <c r="D10" s="50"/>
      <c r="E10" s="81"/>
      <c r="F10" s="121"/>
    </row>
    <row r="11" spans="1:6" ht="13.5" customHeight="1">
      <c r="A11" s="44"/>
      <c r="D11" s="50"/>
      <c r="E11" s="81"/>
      <c r="F11" s="121"/>
    </row>
    <row r="12" spans="1:6" ht="12.75">
      <c r="A12" s="44"/>
      <c r="D12" s="50"/>
      <c r="E12" s="112"/>
      <c r="F12" s="121"/>
    </row>
    <row r="13" spans="1:6" ht="12.75">
      <c r="A13" s="44"/>
      <c r="D13" s="50"/>
      <c r="E13" s="81"/>
      <c r="F13" s="121"/>
    </row>
    <row r="14" spans="1:6" ht="12.75">
      <c r="A14" s="44"/>
      <c r="C14" s="178"/>
      <c r="D14" s="50"/>
      <c r="E14" s="81"/>
      <c r="F14" s="121"/>
    </row>
    <row r="15" spans="1:6" ht="12.75">
      <c r="A15" s="44"/>
      <c r="C15" s="91"/>
      <c r="D15" s="77"/>
      <c r="E15" s="112"/>
      <c r="F15" s="121"/>
    </row>
    <row r="16" spans="1:6" ht="12.75">
      <c r="A16" s="44"/>
      <c r="D16" s="77"/>
      <c r="E16" s="78"/>
      <c r="F16" s="121"/>
    </row>
    <row r="17" spans="1:6" ht="12.75">
      <c r="A17" s="172"/>
      <c r="B17" s="192" t="s">
        <v>120</v>
      </c>
      <c r="C17" s="192"/>
      <c r="D17" s="93">
        <f>SUM(D8:D16)</f>
        <v>0</v>
      </c>
      <c r="E17" s="179"/>
      <c r="F17" s="175"/>
    </row>
    <row r="18" spans="2:5" ht="12.75">
      <c r="B18" s="180"/>
      <c r="C18" s="181"/>
      <c r="D18" s="181"/>
      <c r="E18" s="182"/>
    </row>
    <row r="20" ht="12.75">
      <c r="A20" s="194" t="s">
        <v>243</v>
      </c>
    </row>
    <row r="21" spans="1:5" ht="12.75">
      <c r="A21" s="185" t="s">
        <v>150</v>
      </c>
      <c r="B21" s="183" t="s">
        <v>151</v>
      </c>
      <c r="C21" s="184"/>
      <c r="D21" s="77"/>
      <c r="E21" s="186"/>
    </row>
    <row r="22" spans="1:3" ht="12.75">
      <c r="A22" s="187" t="s">
        <v>202</v>
      </c>
      <c r="B22" s="187">
        <v>1.9992</v>
      </c>
      <c r="C22" s="187" t="s">
        <v>203</v>
      </c>
    </row>
    <row r="23" spans="1:3" ht="12.75">
      <c r="A23" s="187" t="s">
        <v>204</v>
      </c>
      <c r="B23" s="187" t="s">
        <v>205</v>
      </c>
      <c r="C23" s="187" t="s">
        <v>203</v>
      </c>
    </row>
    <row r="24" spans="1:3" ht="12.75">
      <c r="A24" s="187" t="s">
        <v>206</v>
      </c>
      <c r="B24" s="187">
        <v>4.4989</v>
      </c>
      <c r="C24" s="188" t="s">
        <v>203</v>
      </c>
    </row>
    <row r="25" spans="1:3" ht="12.75">
      <c r="A25" s="3" t="s">
        <v>207</v>
      </c>
      <c r="B25" s="3">
        <v>0.2243</v>
      </c>
      <c r="C25"/>
    </row>
    <row r="26" spans="1:3" ht="12.75">
      <c r="A26" s="3" t="s">
        <v>208</v>
      </c>
      <c r="B26" s="3">
        <v>1.5125</v>
      </c>
      <c r="C26"/>
    </row>
    <row r="27" spans="1:3" ht="12.75">
      <c r="A27" s="3" t="s">
        <v>209</v>
      </c>
      <c r="B27" s="3">
        <v>1.5504</v>
      </c>
      <c r="C27"/>
    </row>
    <row r="28" spans="1:3" ht="12.75">
      <c r="A28" s="3" t="s">
        <v>210</v>
      </c>
      <c r="B28" s="3">
        <v>0.6629</v>
      </c>
      <c r="C28"/>
    </row>
    <row r="29" spans="1:3" ht="12.75">
      <c r="A29" s="3" t="s">
        <v>211</v>
      </c>
      <c r="B29" s="3">
        <v>6.9183</v>
      </c>
      <c r="C29"/>
    </row>
    <row r="30" spans="1:3" ht="12.75">
      <c r="A30" s="3" t="s">
        <v>212</v>
      </c>
      <c r="B30" s="3">
        <v>1.0213</v>
      </c>
      <c r="C30"/>
    </row>
    <row r="31" spans="1:5" s="76" customFormat="1" ht="12.75">
      <c r="A31" s="3" t="s">
        <v>213</v>
      </c>
      <c r="B31" s="3">
        <v>0.4548</v>
      </c>
      <c r="C31"/>
      <c r="D31" s="169"/>
      <c r="E31" s="170"/>
    </row>
    <row r="32" spans="1:5" s="76" customFormat="1" ht="12.75">
      <c r="A32" s="3" t="s">
        <v>214</v>
      </c>
      <c r="B32" s="3">
        <v>0.6677</v>
      </c>
      <c r="C32"/>
      <c r="D32" s="169"/>
      <c r="E32" s="170"/>
    </row>
    <row r="33" spans="1:5" s="76" customFormat="1" ht="12.75">
      <c r="A33" s="3" t="s">
        <v>215</v>
      </c>
      <c r="B33" s="3">
        <v>0.3679</v>
      </c>
      <c r="C33"/>
      <c r="D33" s="169"/>
      <c r="E33" s="170"/>
    </row>
    <row r="34" spans="1:5" s="76" customFormat="1" ht="12.75">
      <c r="A34" s="3" t="s">
        <v>216</v>
      </c>
      <c r="B34" s="3">
        <v>5.1753</v>
      </c>
      <c r="C34"/>
      <c r="D34" s="169"/>
      <c r="E34" s="170"/>
    </row>
    <row r="35" spans="1:5" s="76" customFormat="1" ht="12.75">
      <c r="A35" s="112"/>
      <c r="B35" s="102"/>
      <c r="D35" s="169"/>
      <c r="E35" s="170"/>
    </row>
    <row r="36" spans="1:5" s="76" customFormat="1" ht="12.75">
      <c r="A36" s="112"/>
      <c r="B36" s="102"/>
      <c r="D36" s="169"/>
      <c r="E36" s="170"/>
    </row>
    <row r="37" spans="1:5" s="76" customFormat="1" ht="12.75">
      <c r="A37" s="112"/>
      <c r="B37" s="102"/>
      <c r="D37" s="169"/>
      <c r="E37" s="170"/>
    </row>
    <row r="38" spans="1:5" s="76" customFormat="1" ht="12.75">
      <c r="A38" s="112"/>
      <c r="B38" s="102"/>
      <c r="D38" s="169"/>
      <c r="E38" s="170"/>
    </row>
    <row r="39" spans="1:5" s="76" customFormat="1" ht="12.75">
      <c r="A39" s="112"/>
      <c r="B39" s="102"/>
      <c r="D39" s="169"/>
      <c r="E39" s="170"/>
    </row>
    <row r="40" spans="1:5" s="76" customFormat="1" ht="12.75">
      <c r="A40" s="74"/>
      <c r="B40" s="75"/>
      <c r="D40" s="169"/>
      <c r="E40" s="170"/>
    </row>
  </sheetData>
  <sheetProtection/>
  <mergeCells count="1">
    <mergeCell ref="B17:C17"/>
  </mergeCells>
  <printOptions/>
  <pageMargins left="0.75" right="0.75" top="1" bottom="1" header="0.5" footer="0.5"/>
  <pageSetup fitToHeight="1" fitToWidth="1" horizontalDpi="600" verticalDpi="600" orientation="landscape" scale="8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PageLayoutView="0" workbookViewId="0" topLeftCell="A1">
      <selection activeCell="B33" sqref="B33"/>
    </sheetView>
  </sheetViews>
  <sheetFormatPr defaultColWidth="8.8515625" defaultRowHeight="12.75"/>
  <cols>
    <col min="1" max="1" width="22.28125" style="153" customWidth="1"/>
    <col min="2" max="2" width="20.421875" style="131" customWidth="1"/>
    <col min="3" max="3" width="13.8515625" style="132" customWidth="1"/>
    <col min="4" max="4" width="13.7109375" style="133" customWidth="1"/>
    <col min="5" max="5" width="75.8515625" style="134" customWidth="1"/>
    <col min="6" max="16384" width="8.8515625" style="129" customWidth="1"/>
  </cols>
  <sheetData>
    <row r="1" spans="1:6" ht="12.75">
      <c r="A1" s="123" t="s">
        <v>189</v>
      </c>
      <c r="B1" s="124"/>
      <c r="C1" s="125"/>
      <c r="D1" s="126"/>
      <c r="E1" s="127"/>
      <c r="F1" s="128"/>
    </row>
    <row r="2" spans="1:6" ht="12.75">
      <c r="A2" s="130" t="s">
        <v>84</v>
      </c>
      <c r="F2" s="135"/>
    </row>
    <row r="3" spans="1:6" ht="12.75">
      <c r="A3" s="136"/>
      <c r="F3" s="135"/>
    </row>
    <row r="4" spans="1:6" ht="12.75">
      <c r="A4" s="136"/>
      <c r="C4" s="132" t="s">
        <v>10</v>
      </c>
      <c r="F4" s="135"/>
    </row>
    <row r="5" spans="1:6" ht="12.75">
      <c r="A5" s="136"/>
      <c r="C5" s="132" t="s">
        <v>2</v>
      </c>
      <c r="D5" s="137" t="s">
        <v>7</v>
      </c>
      <c r="F5" s="135"/>
    </row>
    <row r="6" spans="1:6" ht="12.75">
      <c r="A6" s="136" t="s">
        <v>11</v>
      </c>
      <c r="B6" s="138" t="s">
        <v>1</v>
      </c>
      <c r="C6" s="132" t="s">
        <v>3</v>
      </c>
      <c r="D6" s="137" t="s">
        <v>12</v>
      </c>
      <c r="F6" s="135"/>
    </row>
    <row r="7" spans="1:7" ht="12.75">
      <c r="A7" s="139" t="s">
        <v>1</v>
      </c>
      <c r="B7" s="140" t="s">
        <v>0</v>
      </c>
      <c r="C7" s="141" t="s">
        <v>4</v>
      </c>
      <c r="D7" s="142" t="s">
        <v>5</v>
      </c>
      <c r="E7" s="143" t="s">
        <v>24</v>
      </c>
      <c r="F7" s="144"/>
      <c r="G7" s="145"/>
    </row>
    <row r="8" spans="1:6" ht="12.75">
      <c r="A8" s="136" t="s">
        <v>13</v>
      </c>
      <c r="C8" s="146"/>
      <c r="D8" s="147">
        <f>C8*2</f>
        <v>0</v>
      </c>
      <c r="E8" s="148"/>
      <c r="F8" s="135"/>
    </row>
    <row r="9" spans="1:6" ht="12.75">
      <c r="A9" s="136" t="s">
        <v>14</v>
      </c>
      <c r="C9" s="146"/>
      <c r="D9" s="147">
        <f>C9*2</f>
        <v>0</v>
      </c>
      <c r="E9" s="148"/>
      <c r="F9" s="135"/>
    </row>
    <row r="10" spans="1:6" ht="12.75">
      <c r="A10" s="136" t="s">
        <v>16</v>
      </c>
      <c r="D10" s="147">
        <f>C10*2</f>
        <v>0</v>
      </c>
      <c r="E10" s="148" t="s">
        <v>190</v>
      </c>
      <c r="F10" s="135"/>
    </row>
    <row r="11" spans="1:6" ht="13.5" customHeight="1">
      <c r="A11" s="136" t="s">
        <v>188</v>
      </c>
      <c r="C11" s="132">
        <v>3.0353</v>
      </c>
      <c r="D11" s="147">
        <f>C11*2</f>
        <v>6.0706</v>
      </c>
      <c r="E11" s="148"/>
      <c r="F11" s="135"/>
    </row>
    <row r="12" spans="1:6" ht="12.75">
      <c r="A12" s="136"/>
      <c r="C12" s="150"/>
      <c r="D12" s="137">
        <f>C12*2</f>
        <v>0</v>
      </c>
      <c r="E12" s="149"/>
      <c r="F12" s="135"/>
    </row>
    <row r="13" spans="1:6" ht="12.75">
      <c r="A13" s="136"/>
      <c r="D13" s="137"/>
      <c r="E13" s="151"/>
      <c r="F13" s="135"/>
    </row>
    <row r="14" spans="1:6" ht="12.75">
      <c r="A14" s="139"/>
      <c r="B14" s="193" t="s">
        <v>120</v>
      </c>
      <c r="C14" s="193"/>
      <c r="D14" s="142">
        <f>SUM(D8:D13)</f>
        <v>6.0706</v>
      </c>
      <c r="E14" s="152"/>
      <c r="F14" s="144"/>
    </row>
    <row r="15" spans="2:5" ht="12.75">
      <c r="B15" s="154"/>
      <c r="C15" s="155"/>
      <c r="D15" s="155"/>
      <c r="E15" s="156"/>
    </row>
    <row r="16" ht="12.75">
      <c r="A16" s="194" t="s">
        <v>243</v>
      </c>
    </row>
    <row r="17" spans="1:5" ht="12.75">
      <c r="A17" s="157" t="s">
        <v>150</v>
      </c>
      <c r="B17" s="158" t="s">
        <v>151</v>
      </c>
      <c r="C17" s="159"/>
      <c r="D17" s="137"/>
      <c r="E17" s="160"/>
    </row>
    <row r="18" spans="1:3" ht="12.75">
      <c r="A18" s="153" t="s">
        <v>174</v>
      </c>
      <c r="B18" s="153">
        <v>0.5966</v>
      </c>
      <c r="C18" s="195" t="s">
        <v>191</v>
      </c>
    </row>
    <row r="19" spans="1:3" ht="12.75">
      <c r="A19" s="153" t="s">
        <v>175</v>
      </c>
      <c r="B19" s="153">
        <v>0.3997</v>
      </c>
      <c r="C19" s="195" t="s">
        <v>191</v>
      </c>
    </row>
    <row r="20" spans="1:3" ht="12.75">
      <c r="A20" s="153" t="s">
        <v>176</v>
      </c>
      <c r="B20" s="153">
        <v>3.0353</v>
      </c>
      <c r="C20" s="195" t="s">
        <v>191</v>
      </c>
    </row>
    <row r="21" spans="1:3" ht="12.75">
      <c r="A21" s="153" t="s">
        <v>177</v>
      </c>
      <c r="B21" s="153">
        <v>18.2164</v>
      </c>
      <c r="C21" s="195" t="s">
        <v>191</v>
      </c>
    </row>
    <row r="22" spans="1:3" ht="12.75">
      <c r="A22" s="153" t="s">
        <v>178</v>
      </c>
      <c r="B22" s="153">
        <v>1.6536</v>
      </c>
      <c r="C22" s="195" t="s">
        <v>192</v>
      </c>
    </row>
    <row r="23" spans="1:3" ht="12.75">
      <c r="A23" s="153" t="s">
        <v>179</v>
      </c>
      <c r="B23" s="153">
        <v>6.5155</v>
      </c>
      <c r="C23" s="195" t="s">
        <v>193</v>
      </c>
    </row>
    <row r="24" spans="1:3" ht="12.75">
      <c r="A24" s="153" t="s">
        <v>180</v>
      </c>
      <c r="B24" s="153">
        <v>6.6325</v>
      </c>
      <c r="C24" s="195" t="s">
        <v>194</v>
      </c>
    </row>
    <row r="25" spans="1:3" ht="12.75">
      <c r="A25" s="153" t="s">
        <v>181</v>
      </c>
      <c r="B25" s="153">
        <v>7.5768</v>
      </c>
      <c r="C25" s="195" t="s">
        <v>195</v>
      </c>
    </row>
    <row r="26" spans="1:3" ht="12.75">
      <c r="A26" s="153" t="s">
        <v>182</v>
      </c>
      <c r="B26" s="153">
        <v>3.805</v>
      </c>
      <c r="C26" s="195" t="s">
        <v>196</v>
      </c>
    </row>
    <row r="27" spans="1:7" s="132" customFormat="1" ht="12.75">
      <c r="A27" s="153" t="s">
        <v>183</v>
      </c>
      <c r="B27" s="153">
        <v>12.468</v>
      </c>
      <c r="C27" s="195" t="s">
        <v>197</v>
      </c>
      <c r="D27" s="133"/>
      <c r="E27" s="134"/>
      <c r="F27" s="129"/>
      <c r="G27" s="129"/>
    </row>
    <row r="28" spans="1:7" s="132" customFormat="1" ht="12.75">
      <c r="A28" s="153" t="s">
        <v>184</v>
      </c>
      <c r="B28" s="153">
        <v>14.9164</v>
      </c>
      <c r="C28" s="195" t="s">
        <v>198</v>
      </c>
      <c r="D28" s="133"/>
      <c r="E28" s="134"/>
      <c r="F28" s="129"/>
      <c r="G28" s="129"/>
    </row>
    <row r="29" spans="1:7" s="132" customFormat="1" ht="12.75">
      <c r="A29" s="153" t="s">
        <v>185</v>
      </c>
      <c r="B29" s="153">
        <v>12.0481</v>
      </c>
      <c r="C29" s="195" t="s">
        <v>199</v>
      </c>
      <c r="D29" s="133"/>
      <c r="E29" s="134"/>
      <c r="F29" s="129"/>
      <c r="G29" s="129"/>
    </row>
    <row r="30" spans="1:7" s="132" customFormat="1" ht="12.75">
      <c r="A30" s="153" t="s">
        <v>186</v>
      </c>
      <c r="B30" s="153">
        <v>0.8193</v>
      </c>
      <c r="C30" s="195" t="s">
        <v>200</v>
      </c>
      <c r="D30" s="133"/>
      <c r="E30" s="134"/>
      <c r="F30" s="129"/>
      <c r="G30" s="129"/>
    </row>
    <row r="31" spans="1:7" s="132" customFormat="1" ht="12.75">
      <c r="A31" s="153" t="s">
        <v>187</v>
      </c>
      <c r="B31" s="153">
        <v>4.9331</v>
      </c>
      <c r="C31" s="195" t="s">
        <v>201</v>
      </c>
      <c r="D31" s="133"/>
      <c r="E31" s="134"/>
      <c r="F31" s="129"/>
      <c r="G31" s="129"/>
    </row>
    <row r="32" spans="1:7" s="132" customFormat="1" ht="12.75">
      <c r="A32" s="149"/>
      <c r="B32" s="161"/>
      <c r="D32" s="133"/>
      <c r="E32" s="134"/>
      <c r="F32" s="129"/>
      <c r="G32" s="129"/>
    </row>
    <row r="33" spans="1:7" s="132" customFormat="1" ht="12.75">
      <c r="A33" s="149"/>
      <c r="B33" s="161"/>
      <c r="D33" s="133"/>
      <c r="E33" s="134"/>
      <c r="F33" s="129"/>
      <c r="G33" s="129"/>
    </row>
    <row r="34" spans="1:7" s="132" customFormat="1" ht="12.75">
      <c r="A34" s="149"/>
      <c r="B34" s="161"/>
      <c r="D34" s="133"/>
      <c r="E34" s="134"/>
      <c r="F34" s="129"/>
      <c r="G34" s="129"/>
    </row>
    <row r="35" spans="1:7" s="132" customFormat="1" ht="12.75">
      <c r="A35" s="149"/>
      <c r="B35" s="161"/>
      <c r="D35" s="133"/>
      <c r="E35" s="134"/>
      <c r="F35" s="129"/>
      <c r="G35" s="129"/>
    </row>
    <row r="36" spans="1:7" s="132" customFormat="1" ht="12.75">
      <c r="A36" s="153"/>
      <c r="B36" s="131"/>
      <c r="D36" s="133"/>
      <c r="E36" s="134"/>
      <c r="F36" s="129"/>
      <c r="G36" s="129"/>
    </row>
  </sheetData>
  <sheetProtection/>
  <mergeCells count="1">
    <mergeCell ref="B14:C14"/>
  </mergeCells>
  <printOptions/>
  <pageMargins left="0.75" right="0.75" top="1" bottom="1" header="0.5" footer="0.5"/>
  <pageSetup fitToHeight="1" fitToWidth="1" horizontalDpi="600" verticalDpi="600" orientation="landscape" scale="88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zoomScalePageLayoutView="0" workbookViewId="0" topLeftCell="A1">
      <selection activeCell="A1" sqref="A1:F17"/>
    </sheetView>
  </sheetViews>
  <sheetFormatPr defaultColWidth="8.8515625" defaultRowHeight="12.75"/>
  <cols>
    <col min="1" max="1" width="22.28125" style="3" customWidth="1"/>
    <col min="2" max="2" width="20.421875" style="1" customWidth="1"/>
    <col min="3" max="3" width="13.8515625" style="46" customWidth="1"/>
    <col min="4" max="4" width="13.7109375" style="43" customWidth="1"/>
    <col min="5" max="5" width="75.8515625" style="7" customWidth="1"/>
  </cols>
  <sheetData>
    <row r="1" spans="1:6" ht="12.75">
      <c r="A1" s="113" t="s">
        <v>145</v>
      </c>
      <c r="B1" s="114"/>
      <c r="C1" s="115"/>
      <c r="D1" s="116"/>
      <c r="E1" s="117"/>
      <c r="F1" s="118"/>
    </row>
    <row r="2" spans="1:6" ht="12.75">
      <c r="A2" s="9" t="s">
        <v>84</v>
      </c>
      <c r="F2" s="119"/>
    </row>
    <row r="3" spans="1:6" ht="12.75">
      <c r="A3" s="24"/>
      <c r="F3" s="119"/>
    </row>
    <row r="4" spans="1:6" ht="12.75">
      <c r="A4" s="24"/>
      <c r="C4" s="46" t="s">
        <v>10</v>
      </c>
      <c r="F4" s="119"/>
    </row>
    <row r="5" spans="1:6" ht="12.75">
      <c r="A5" s="24"/>
      <c r="C5" s="46" t="s">
        <v>2</v>
      </c>
      <c r="D5" s="48" t="s">
        <v>7</v>
      </c>
      <c r="F5" s="119"/>
    </row>
    <row r="6" spans="1:6" ht="12.75">
      <c r="A6" s="24" t="s">
        <v>11</v>
      </c>
      <c r="B6" s="95" t="s">
        <v>1</v>
      </c>
      <c r="C6" s="46" t="s">
        <v>3</v>
      </c>
      <c r="D6" s="48" t="s">
        <v>12</v>
      </c>
      <c r="F6" s="119"/>
    </row>
    <row r="7" spans="1:7" ht="12.75">
      <c r="A7" s="19" t="s">
        <v>1</v>
      </c>
      <c r="B7" s="2" t="s">
        <v>0</v>
      </c>
      <c r="C7" s="47" t="s">
        <v>4</v>
      </c>
      <c r="D7" s="49" t="s">
        <v>5</v>
      </c>
      <c r="E7" s="8" t="s">
        <v>24</v>
      </c>
      <c r="F7" s="120"/>
      <c r="G7" s="26"/>
    </row>
    <row r="8" spans="1:6" ht="12.75">
      <c r="A8" s="24" t="s">
        <v>13</v>
      </c>
      <c r="B8" s="1">
        <v>43089</v>
      </c>
      <c r="C8" s="96"/>
      <c r="D8" s="50">
        <f aca="true" t="shared" si="0" ref="D8:D15">C8*2</f>
        <v>0</v>
      </c>
      <c r="E8" s="80" t="s">
        <v>146</v>
      </c>
      <c r="F8" s="119"/>
    </row>
    <row r="9" spans="1:6" ht="12.75">
      <c r="A9" s="24" t="s">
        <v>14</v>
      </c>
      <c r="B9" s="1">
        <v>43149</v>
      </c>
      <c r="C9" s="96">
        <v>0.5892</v>
      </c>
      <c r="D9" s="50">
        <f t="shared" si="0"/>
        <v>1.1784</v>
      </c>
      <c r="E9" s="80" t="s">
        <v>171</v>
      </c>
      <c r="F9" s="119"/>
    </row>
    <row r="10" spans="1:6" ht="12.75">
      <c r="A10" s="24" t="s">
        <v>16</v>
      </c>
      <c r="B10" s="1">
        <v>43184</v>
      </c>
      <c r="C10" s="46">
        <v>0.149</v>
      </c>
      <c r="D10" s="50">
        <f t="shared" si="0"/>
        <v>0.298</v>
      </c>
      <c r="E10" s="80" t="s">
        <v>172</v>
      </c>
      <c r="F10" s="119"/>
    </row>
    <row r="11" spans="1:6" ht="13.5" customHeight="1">
      <c r="A11" s="24" t="s">
        <v>17</v>
      </c>
      <c r="B11" s="1">
        <v>43192</v>
      </c>
      <c r="C11" s="46">
        <v>0.298</v>
      </c>
      <c r="D11" s="50">
        <f t="shared" si="0"/>
        <v>0.596</v>
      </c>
      <c r="E11" s="80" t="s">
        <v>173</v>
      </c>
      <c r="F11" s="119"/>
    </row>
    <row r="12" spans="1:7" ht="12.75">
      <c r="A12" s="24" t="s">
        <v>18</v>
      </c>
      <c r="B12" s="1">
        <v>43202</v>
      </c>
      <c r="C12" s="76">
        <v>0.154</v>
      </c>
      <c r="D12" s="50">
        <f t="shared" si="0"/>
        <v>0.308</v>
      </c>
      <c r="E12" s="112" t="s">
        <v>170</v>
      </c>
      <c r="F12" s="121"/>
      <c r="G12" s="79"/>
    </row>
    <row r="13" spans="1:7" ht="12.75">
      <c r="A13" s="24" t="s">
        <v>19</v>
      </c>
      <c r="B13" s="1">
        <v>43207</v>
      </c>
      <c r="C13" s="46">
        <v>0.5695</v>
      </c>
      <c r="D13" s="50">
        <f t="shared" si="0"/>
        <v>1.139</v>
      </c>
      <c r="E13" s="81" t="s">
        <v>147</v>
      </c>
      <c r="F13" s="121"/>
      <c r="G13" s="79"/>
    </row>
    <row r="14" spans="1:7" ht="12.75">
      <c r="A14" s="24" t="s">
        <v>20</v>
      </c>
      <c r="B14" s="1">
        <v>43208</v>
      </c>
      <c r="C14" s="97">
        <v>1.139</v>
      </c>
      <c r="D14" s="50">
        <f t="shared" si="0"/>
        <v>2.278</v>
      </c>
      <c r="E14" s="81" t="s">
        <v>148</v>
      </c>
      <c r="F14" s="121"/>
      <c r="G14" s="79"/>
    </row>
    <row r="15" spans="1:7" ht="12.75">
      <c r="A15" s="24" t="s">
        <v>26</v>
      </c>
      <c r="B15" s="1">
        <v>43231</v>
      </c>
      <c r="C15" s="91">
        <v>0.077</v>
      </c>
      <c r="D15" s="48">
        <f t="shared" si="0"/>
        <v>0.154</v>
      </c>
      <c r="E15" s="112" t="s">
        <v>170</v>
      </c>
      <c r="F15" s="121"/>
      <c r="G15" s="79"/>
    </row>
    <row r="16" spans="1:7" ht="12.75">
      <c r="A16" s="44"/>
      <c r="B16" s="75"/>
      <c r="D16" s="48"/>
      <c r="E16" s="78"/>
      <c r="F16" s="121"/>
      <c r="G16" s="79"/>
    </row>
    <row r="17" spans="1:6" ht="12.75">
      <c r="A17" s="19"/>
      <c r="B17" s="191" t="s">
        <v>120</v>
      </c>
      <c r="C17" s="191"/>
      <c r="D17" s="93">
        <f>SUM(D8:D16)</f>
        <v>5.9514</v>
      </c>
      <c r="E17" s="122"/>
      <c r="F17" s="120"/>
    </row>
    <row r="18" spans="2:5" ht="12.75">
      <c r="B18" s="99"/>
      <c r="C18" s="62"/>
      <c r="D18" s="62"/>
      <c r="E18" s="69"/>
    </row>
    <row r="19" spans="3:5" ht="12.75">
      <c r="C19" s="84"/>
      <c r="D19" s="48"/>
      <c r="E19" s="73"/>
    </row>
    <row r="20" spans="1:5" s="60" customFormat="1" ht="12.75">
      <c r="A20" s="71"/>
      <c r="B20" s="58"/>
      <c r="C20" s="51"/>
      <c r="D20" s="72"/>
      <c r="E20" s="73"/>
    </row>
    <row r="22" ht="12.75">
      <c r="A22" s="98" t="s">
        <v>149</v>
      </c>
    </row>
    <row r="23" spans="1:5" ht="12.75">
      <c r="A23" s="57" t="s">
        <v>150</v>
      </c>
      <c r="B23" s="58" t="s">
        <v>151</v>
      </c>
      <c r="C23" s="51"/>
      <c r="D23" s="48"/>
      <c r="E23" s="59"/>
    </row>
    <row r="24" spans="1:5" s="109" customFormat="1" ht="12.75">
      <c r="A24" s="104" t="s">
        <v>152</v>
      </c>
      <c r="B24" s="105">
        <v>0.5892</v>
      </c>
      <c r="C24" s="106"/>
      <c r="D24" s="107"/>
      <c r="E24" s="108"/>
    </row>
    <row r="25" spans="1:2" ht="12.75">
      <c r="A25" s="103" t="s">
        <v>153</v>
      </c>
      <c r="B25" s="101">
        <v>0.1798</v>
      </c>
    </row>
    <row r="26" spans="1:5" s="109" customFormat="1" ht="12.75">
      <c r="A26" s="104" t="s">
        <v>154</v>
      </c>
      <c r="B26" s="105">
        <v>0.447</v>
      </c>
      <c r="C26" s="106"/>
      <c r="D26" s="107"/>
      <c r="E26" s="108"/>
    </row>
    <row r="27" spans="1:2" ht="12.75">
      <c r="A27" s="103" t="s">
        <v>155</v>
      </c>
      <c r="B27" s="101">
        <v>1.21</v>
      </c>
    </row>
    <row r="28" spans="1:5" s="109" customFormat="1" ht="12.75">
      <c r="A28" s="104" t="s">
        <v>156</v>
      </c>
      <c r="B28" s="105">
        <v>1.7085</v>
      </c>
      <c r="C28" s="106"/>
      <c r="D28" s="107"/>
      <c r="E28" s="108"/>
    </row>
    <row r="29" spans="1:2" ht="12.75">
      <c r="A29" s="103" t="s">
        <v>157</v>
      </c>
      <c r="B29" s="101">
        <v>1.3445</v>
      </c>
    </row>
    <row r="30" spans="1:5" s="109" customFormat="1" ht="12.75">
      <c r="A30" s="110" t="s">
        <v>158</v>
      </c>
      <c r="B30" s="111">
        <v>2.9757</v>
      </c>
      <c r="C30" s="106"/>
      <c r="D30" s="107"/>
      <c r="E30" s="108"/>
    </row>
    <row r="31" spans="1:2" ht="12.75">
      <c r="A31" s="100" t="s">
        <v>159</v>
      </c>
      <c r="B31" s="102">
        <v>10.2178</v>
      </c>
    </row>
    <row r="32" spans="1:2" ht="12.75">
      <c r="A32" s="100" t="s">
        <v>160</v>
      </c>
      <c r="B32" s="102">
        <v>5.101</v>
      </c>
    </row>
    <row r="33" spans="1:2" ht="12.75">
      <c r="A33" s="100" t="s">
        <v>161</v>
      </c>
      <c r="B33" s="102">
        <v>4.525</v>
      </c>
    </row>
    <row r="34" spans="1:2" ht="12.75">
      <c r="A34" s="100" t="s">
        <v>162</v>
      </c>
      <c r="B34" s="102">
        <v>4.6452</v>
      </c>
    </row>
    <row r="35" spans="1:2" ht="12.75">
      <c r="A35" s="100" t="s">
        <v>163</v>
      </c>
      <c r="B35" s="102">
        <v>13.4952</v>
      </c>
    </row>
    <row r="36" spans="1:2" ht="12.75">
      <c r="A36" s="100" t="s">
        <v>164</v>
      </c>
      <c r="B36" s="102">
        <v>7.2466</v>
      </c>
    </row>
    <row r="37" spans="1:2" ht="12.75">
      <c r="A37" s="100" t="s">
        <v>165</v>
      </c>
      <c r="B37" s="102">
        <v>27.3025</v>
      </c>
    </row>
    <row r="38" spans="1:2" ht="12.75">
      <c r="A38" s="100" t="s">
        <v>166</v>
      </c>
      <c r="B38" s="102">
        <v>10.2167</v>
      </c>
    </row>
    <row r="39" spans="1:2" ht="12.75">
      <c r="A39" s="100" t="s">
        <v>167</v>
      </c>
      <c r="B39" s="102">
        <v>11.9017</v>
      </c>
    </row>
    <row r="40" spans="1:2" ht="12.75">
      <c r="A40" s="100" t="s">
        <v>168</v>
      </c>
      <c r="B40" s="102">
        <v>10.084</v>
      </c>
    </row>
    <row r="41" spans="1:2" ht="12.75">
      <c r="A41" s="100" t="s">
        <v>169</v>
      </c>
      <c r="B41" s="102">
        <v>10.919</v>
      </c>
    </row>
    <row r="42" ht="12.75">
      <c r="B42" s="75"/>
    </row>
  </sheetData>
  <sheetProtection/>
  <mergeCells count="1">
    <mergeCell ref="B17:C17"/>
  </mergeCells>
  <printOptions/>
  <pageMargins left="0.75" right="0.75" top="1" bottom="1" header="0.5" footer="0.5"/>
  <pageSetup fitToHeight="1" fitToWidth="1" horizontalDpi="600" verticalDpi="600" orientation="landscape" scale="88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zoomScalePageLayoutView="0" workbookViewId="0" topLeftCell="A1">
      <selection activeCell="G16" sqref="G15:G16"/>
    </sheetView>
  </sheetViews>
  <sheetFormatPr defaultColWidth="8.8515625" defaultRowHeight="12.75"/>
  <cols>
    <col min="1" max="1" width="16.7109375" style="3" customWidth="1"/>
    <col min="2" max="2" width="20.421875" style="1" customWidth="1"/>
    <col min="3" max="3" width="13.8515625" style="46" customWidth="1"/>
    <col min="4" max="4" width="13.7109375" style="43" customWidth="1"/>
    <col min="5" max="5" width="75.8515625" style="7" customWidth="1"/>
  </cols>
  <sheetData>
    <row r="1" ht="12.75">
      <c r="A1" s="59" t="s">
        <v>140</v>
      </c>
    </row>
    <row r="2" ht="12.75">
      <c r="A2" s="7" t="s">
        <v>84</v>
      </c>
    </row>
    <row r="3" ht="12.75"/>
    <row r="4" ht="12.75">
      <c r="C4" s="46" t="s">
        <v>10</v>
      </c>
    </row>
    <row r="5" spans="3:4" ht="12.75">
      <c r="C5" s="46" t="s">
        <v>2</v>
      </c>
      <c r="D5" s="48" t="s">
        <v>7</v>
      </c>
    </row>
    <row r="6" spans="1:4" ht="12.75">
      <c r="A6" s="3" t="s">
        <v>11</v>
      </c>
      <c r="B6" s="95" t="s">
        <v>1</v>
      </c>
      <c r="C6" s="46" t="s">
        <v>3</v>
      </c>
      <c r="D6" s="48" t="s">
        <v>12</v>
      </c>
    </row>
    <row r="7" spans="1:7" ht="12.75">
      <c r="A7" s="4" t="s">
        <v>1</v>
      </c>
      <c r="B7" s="2" t="s">
        <v>0</v>
      </c>
      <c r="C7" s="47" t="s">
        <v>4</v>
      </c>
      <c r="D7" s="49" t="s">
        <v>5</v>
      </c>
      <c r="E7" s="8" t="s">
        <v>24</v>
      </c>
      <c r="F7" s="23"/>
      <c r="G7" s="26"/>
    </row>
    <row r="8" spans="1:5" ht="12.75">
      <c r="A8" s="3" t="s">
        <v>13</v>
      </c>
      <c r="B8" s="1">
        <v>42799</v>
      </c>
      <c r="C8" s="96">
        <v>0.0782</v>
      </c>
      <c r="D8" s="50">
        <f>C8*2</f>
        <v>0.1564</v>
      </c>
      <c r="E8" s="80" t="s">
        <v>141</v>
      </c>
    </row>
    <row r="9" spans="1:5" ht="12.75">
      <c r="A9" s="3" t="s">
        <v>14</v>
      </c>
      <c r="B9" s="1">
        <v>42817</v>
      </c>
      <c r="C9" s="96">
        <v>0.0577</v>
      </c>
      <c r="D9" s="50">
        <f>C9*2</f>
        <v>0.1154</v>
      </c>
      <c r="E9" s="80" t="s">
        <v>142</v>
      </c>
    </row>
    <row r="10" spans="1:5" ht="12.75">
      <c r="A10" s="3" t="s">
        <v>16</v>
      </c>
      <c r="B10" s="1">
        <v>42825</v>
      </c>
      <c r="C10" s="46">
        <v>0.5156</v>
      </c>
      <c r="D10" s="50">
        <f>C10*2</f>
        <v>1.0312</v>
      </c>
      <c r="E10" s="80" t="s">
        <v>143</v>
      </c>
    </row>
    <row r="11" spans="1:5" ht="12.75">
      <c r="A11" s="3" t="s">
        <v>17</v>
      </c>
      <c r="B11" s="1">
        <v>42834</v>
      </c>
      <c r="C11" s="46">
        <v>0.1745</v>
      </c>
      <c r="D11" s="50">
        <f>C11*2</f>
        <v>0.349</v>
      </c>
      <c r="E11" s="80" t="s">
        <v>144</v>
      </c>
    </row>
    <row r="12" spans="1:7" ht="12.75">
      <c r="A12" s="74"/>
      <c r="B12" s="75"/>
      <c r="C12" s="76"/>
      <c r="D12" s="77"/>
      <c r="E12" s="81"/>
      <c r="F12" s="79"/>
      <c r="G12" s="79"/>
    </row>
    <row r="13" spans="1:7" ht="12.75">
      <c r="A13" s="74"/>
      <c r="B13" s="75"/>
      <c r="C13" s="94" t="s">
        <v>120</v>
      </c>
      <c r="D13" s="77">
        <f>SUM(D8:D11)</f>
        <v>1.652</v>
      </c>
      <c r="E13" s="82"/>
      <c r="F13" s="79"/>
      <c r="G13" s="79"/>
    </row>
    <row r="14" spans="1:7" ht="12.75">
      <c r="A14" s="74"/>
      <c r="B14" s="75"/>
      <c r="C14" s="51"/>
      <c r="D14" s="77"/>
      <c r="E14" s="78"/>
      <c r="F14" s="79"/>
      <c r="G14" s="79"/>
    </row>
    <row r="15" spans="2:7" ht="12.75">
      <c r="B15" s="90"/>
      <c r="C15" s="91"/>
      <c r="D15" s="48"/>
      <c r="E15" s="82"/>
      <c r="F15" s="79"/>
      <c r="G15" s="79"/>
    </row>
    <row r="16" spans="1:7" ht="12.75">
      <c r="A16" s="74"/>
      <c r="B16" s="75"/>
      <c r="D16" s="48"/>
      <c r="E16" s="78"/>
      <c r="F16" s="79"/>
      <c r="G16" s="79"/>
    </row>
    <row r="17" spans="4:5" ht="12.75">
      <c r="D17" s="92"/>
      <c r="E17" s="67"/>
    </row>
    <row r="18" spans="4:5" ht="12.75">
      <c r="D18" s="48"/>
      <c r="E18" s="67"/>
    </row>
    <row r="19" spans="1:5" ht="12.75">
      <c r="A19" s="61"/>
      <c r="C19" s="62"/>
      <c r="D19" s="62"/>
      <c r="E19" s="69"/>
    </row>
    <row r="20" spans="3:5" ht="12.75">
      <c r="C20" s="84"/>
      <c r="D20" s="48"/>
      <c r="E20" s="73"/>
    </row>
    <row r="21" spans="1:5" s="60" customFormat="1" ht="12.75">
      <c r="A21" s="71"/>
      <c r="B21" s="58"/>
      <c r="C21" s="51"/>
      <c r="D21" s="72"/>
      <c r="E21" s="73"/>
    </row>
    <row r="24" spans="1:5" ht="12.75">
      <c r="A24" s="57"/>
      <c r="B24" s="58"/>
      <c r="C24" s="51"/>
      <c r="D24" s="48"/>
      <c r="E24" s="59"/>
    </row>
  </sheetData>
  <sheetProtection/>
  <printOptions/>
  <pageMargins left="0.75" right="0.75" top="1" bottom="1" header="0.5" footer="0.5"/>
  <pageSetup fitToHeight="1" fitToWidth="1" horizontalDpi="600" verticalDpi="600" orientation="landscape" scale="88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1">
      <selection activeCell="D26" sqref="D26"/>
    </sheetView>
  </sheetViews>
  <sheetFormatPr defaultColWidth="8.8515625" defaultRowHeight="12.75"/>
  <cols>
    <col min="1" max="1" width="16.7109375" style="3" customWidth="1"/>
    <col min="2" max="2" width="20.421875" style="1" customWidth="1"/>
    <col min="3" max="3" width="13.8515625" style="46" customWidth="1"/>
    <col min="4" max="4" width="13.7109375" style="43" customWidth="1"/>
    <col min="5" max="5" width="61.28125" style="7" bestFit="1" customWidth="1"/>
  </cols>
  <sheetData>
    <row r="1" ht="12.75">
      <c r="A1" s="59" t="s">
        <v>137</v>
      </c>
    </row>
    <row r="2" ht="12.75">
      <c r="A2" s="7" t="s">
        <v>84</v>
      </c>
    </row>
    <row r="3" ht="12.75"/>
    <row r="4" ht="12.75">
      <c r="C4" s="46" t="s">
        <v>10</v>
      </c>
    </row>
    <row r="5" spans="3:4" ht="12.75">
      <c r="C5" s="46" t="s">
        <v>2</v>
      </c>
      <c r="D5" s="48" t="s">
        <v>7</v>
      </c>
    </row>
    <row r="6" spans="1:4" ht="12.75">
      <c r="A6" s="3" t="s">
        <v>11</v>
      </c>
      <c r="B6" s="95" t="s">
        <v>1</v>
      </c>
      <c r="C6" s="46" t="s">
        <v>3</v>
      </c>
      <c r="D6" s="48" t="s">
        <v>12</v>
      </c>
    </row>
    <row r="7" spans="1:7" ht="12.75">
      <c r="A7" s="4" t="s">
        <v>1</v>
      </c>
      <c r="B7" s="2" t="s">
        <v>0</v>
      </c>
      <c r="C7" s="47" t="s">
        <v>4</v>
      </c>
      <c r="D7" s="49" t="s">
        <v>5</v>
      </c>
      <c r="E7" s="8" t="s">
        <v>24</v>
      </c>
      <c r="F7" s="23"/>
      <c r="G7" s="26"/>
    </row>
    <row r="8" spans="1:5" ht="12.75">
      <c r="A8" s="3" t="s">
        <v>13</v>
      </c>
      <c r="B8" s="1">
        <v>42349</v>
      </c>
      <c r="C8" s="96">
        <v>0.374</v>
      </c>
      <c r="D8" s="50">
        <f aca="true" t="shared" si="0" ref="D8:D13">C8*2</f>
        <v>0.748</v>
      </c>
      <c r="E8" s="80" t="s">
        <v>136</v>
      </c>
    </row>
    <row r="9" spans="1:5" ht="12.75">
      <c r="A9" s="3" t="s">
        <v>14</v>
      </c>
      <c r="B9" s="1">
        <v>42418</v>
      </c>
      <c r="C9" s="96">
        <v>1.658</v>
      </c>
      <c r="D9" s="50">
        <f t="shared" si="0"/>
        <v>3.316</v>
      </c>
      <c r="E9" s="80" t="s">
        <v>25</v>
      </c>
    </row>
    <row r="10" spans="1:5" ht="12.75">
      <c r="A10" s="3" t="s">
        <v>16</v>
      </c>
      <c r="B10" s="1">
        <v>42451</v>
      </c>
      <c r="C10" s="46">
        <v>1.1048</v>
      </c>
      <c r="D10" s="50">
        <f t="shared" si="0"/>
        <v>2.2096</v>
      </c>
      <c r="E10" s="80" t="s">
        <v>25</v>
      </c>
    </row>
    <row r="11" spans="1:5" ht="12.75">
      <c r="A11" s="3" t="s">
        <v>17</v>
      </c>
      <c r="B11" s="1" t="s">
        <v>138</v>
      </c>
      <c r="C11" s="46">
        <v>1.2734</v>
      </c>
      <c r="D11" s="50">
        <f t="shared" si="0"/>
        <v>2.5468</v>
      </c>
      <c r="E11" s="80" t="s">
        <v>25</v>
      </c>
    </row>
    <row r="12" spans="1:5" ht="12.75">
      <c r="A12" s="3" t="s">
        <v>18</v>
      </c>
      <c r="B12" s="1">
        <v>42483</v>
      </c>
      <c r="C12" s="46">
        <v>1.0146</v>
      </c>
      <c r="D12" s="50">
        <f t="shared" si="0"/>
        <v>2.0292</v>
      </c>
      <c r="E12" s="80" t="s">
        <v>25</v>
      </c>
    </row>
    <row r="13" spans="1:5" ht="12.75">
      <c r="A13" s="3" t="s">
        <v>19</v>
      </c>
      <c r="B13" s="1">
        <v>42485</v>
      </c>
      <c r="C13" s="46">
        <v>0.1576</v>
      </c>
      <c r="D13" s="50">
        <f t="shared" si="0"/>
        <v>0.3152</v>
      </c>
      <c r="E13" s="80" t="s">
        <v>139</v>
      </c>
    </row>
    <row r="14" spans="1:7" ht="12.75">
      <c r="A14" s="74"/>
      <c r="B14" s="75"/>
      <c r="C14" s="76"/>
      <c r="D14" s="77"/>
      <c r="E14" s="81"/>
      <c r="F14" s="79"/>
      <c r="G14" s="79"/>
    </row>
    <row r="15" spans="1:7" ht="12.75">
      <c r="A15" s="74"/>
      <c r="B15" s="75"/>
      <c r="C15" s="94" t="s">
        <v>120</v>
      </c>
      <c r="D15" s="77">
        <f>SUM(D8:D13)</f>
        <v>11.1648</v>
      </c>
      <c r="E15" s="82"/>
      <c r="F15" s="79"/>
      <c r="G15" s="79"/>
    </row>
    <row r="16" spans="1:7" ht="12.75">
      <c r="A16" s="74"/>
      <c r="B16" s="75"/>
      <c r="C16" s="51"/>
      <c r="D16" s="77"/>
      <c r="E16" s="78"/>
      <c r="F16" s="79"/>
      <c r="G16" s="79"/>
    </row>
    <row r="17" spans="2:7" ht="12.75">
      <c r="B17" s="90"/>
      <c r="C17" s="91"/>
      <c r="D17" s="48"/>
      <c r="E17" s="82"/>
      <c r="F17" s="79"/>
      <c r="G17" s="79"/>
    </row>
    <row r="18" spans="1:7" ht="12.75">
      <c r="A18" s="74"/>
      <c r="B18" s="75"/>
      <c r="D18" s="48"/>
      <c r="E18" s="78"/>
      <c r="F18" s="79"/>
      <c r="G18" s="79"/>
    </row>
    <row r="19" spans="4:5" ht="12.75">
      <c r="D19" s="92"/>
      <c r="E19" s="67"/>
    </row>
    <row r="20" spans="4:5" ht="12.75">
      <c r="D20" s="48"/>
      <c r="E20" s="67"/>
    </row>
    <row r="21" spans="1:5" ht="12.75">
      <c r="A21" s="61"/>
      <c r="C21" s="62"/>
      <c r="D21" s="62"/>
      <c r="E21" s="69"/>
    </row>
    <row r="22" spans="3:5" ht="12.75">
      <c r="C22" s="84"/>
      <c r="D22" s="48"/>
      <c r="E22" s="73"/>
    </row>
    <row r="23" spans="1:5" s="60" customFormat="1" ht="12.75">
      <c r="A23" s="71"/>
      <c r="B23" s="58"/>
      <c r="C23" s="51"/>
      <c r="D23" s="72"/>
      <c r="E23" s="73"/>
    </row>
    <row r="26" spans="1:5" ht="12.75">
      <c r="A26" s="57"/>
      <c r="B26" s="58"/>
      <c r="C26" s="51"/>
      <c r="D26" s="48"/>
      <c r="E26" s="59"/>
    </row>
  </sheetData>
  <sheetProtection/>
  <printOptions/>
  <pageMargins left="0.75" right="0.75" top="1" bottom="1" header="0.5" footer="0.5"/>
  <pageSetup fitToHeight="1" fitToWidth="1" horizontalDpi="600" verticalDpi="600" orientation="landscape" scale="88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A1">
      <selection activeCell="E38" sqref="E38"/>
    </sheetView>
  </sheetViews>
  <sheetFormatPr defaultColWidth="8.8515625" defaultRowHeight="12.75"/>
  <cols>
    <col min="1" max="1" width="16.7109375" style="3" customWidth="1"/>
    <col min="2" max="2" width="20.421875" style="1" customWidth="1"/>
    <col min="3" max="3" width="13.8515625" style="46" customWidth="1"/>
    <col min="4" max="4" width="13.7109375" style="43" customWidth="1"/>
    <col min="5" max="5" width="61.28125" style="7" bestFit="1" customWidth="1"/>
  </cols>
  <sheetData>
    <row r="1" ht="12.75">
      <c r="A1" s="59" t="s">
        <v>134</v>
      </c>
    </row>
    <row r="2" ht="12.75">
      <c r="A2" s="7" t="s">
        <v>84</v>
      </c>
    </row>
    <row r="3" ht="12.75"/>
    <row r="4" ht="12.75">
      <c r="C4" s="46" t="s">
        <v>10</v>
      </c>
    </row>
    <row r="5" spans="3:4" ht="12.75">
      <c r="C5" s="46" t="s">
        <v>2</v>
      </c>
      <c r="D5" s="48" t="s">
        <v>7</v>
      </c>
    </row>
    <row r="6" spans="1:4" ht="12.75">
      <c r="A6" s="3" t="s">
        <v>11</v>
      </c>
      <c r="B6" s="95" t="s">
        <v>1</v>
      </c>
      <c r="C6" s="46" t="s">
        <v>3</v>
      </c>
      <c r="D6" s="48" t="s">
        <v>12</v>
      </c>
    </row>
    <row r="7" spans="1:7" ht="12.75">
      <c r="A7" s="4" t="s">
        <v>1</v>
      </c>
      <c r="B7" s="2" t="s">
        <v>0</v>
      </c>
      <c r="C7" s="47" t="s">
        <v>4</v>
      </c>
      <c r="D7" s="49" t="s">
        <v>5</v>
      </c>
      <c r="E7" s="8" t="s">
        <v>24</v>
      </c>
      <c r="F7" s="23"/>
      <c r="G7" s="26"/>
    </row>
    <row r="8" spans="1:5" ht="12.75">
      <c r="A8" s="3" t="s">
        <v>13</v>
      </c>
      <c r="B8" s="1" t="s">
        <v>130</v>
      </c>
      <c r="C8" s="96">
        <v>0.261</v>
      </c>
      <c r="D8" s="50">
        <f>2*C8</f>
        <v>0.522</v>
      </c>
      <c r="E8" s="80" t="s">
        <v>135</v>
      </c>
    </row>
    <row r="9" spans="1:5" ht="12.75">
      <c r="A9" s="3" t="s">
        <v>14</v>
      </c>
      <c r="B9" s="1">
        <v>42102</v>
      </c>
      <c r="C9" s="96">
        <f>0.1845*1.429</f>
        <v>0.2636505</v>
      </c>
      <c r="D9" s="50">
        <f>2*C9</f>
        <v>0.527301</v>
      </c>
      <c r="E9" s="73" t="s">
        <v>131</v>
      </c>
    </row>
    <row r="10" spans="1:5" ht="12.75">
      <c r="A10" s="3" t="s">
        <v>16</v>
      </c>
      <c r="B10" s="1" t="s">
        <v>132</v>
      </c>
      <c r="C10" s="46">
        <v>0.4992</v>
      </c>
      <c r="D10" s="50">
        <f>2*C10</f>
        <v>0.9984</v>
      </c>
      <c r="E10" s="80" t="s">
        <v>133</v>
      </c>
    </row>
    <row r="11" spans="1:5" ht="12.75">
      <c r="A11" s="3" t="s">
        <v>17</v>
      </c>
      <c r="D11" s="50"/>
      <c r="E11" s="80"/>
    </row>
    <row r="12" spans="1:5" ht="12.75">
      <c r="A12" s="3" t="s">
        <v>18</v>
      </c>
      <c r="D12" s="50"/>
      <c r="E12" s="80"/>
    </row>
    <row r="13" spans="1:5" ht="12.75">
      <c r="A13" s="3" t="s">
        <v>19</v>
      </c>
      <c r="D13" s="50"/>
      <c r="E13" s="80"/>
    </row>
    <row r="14" spans="1:5" ht="12.75">
      <c r="A14" s="3" t="s">
        <v>20</v>
      </c>
      <c r="D14" s="50"/>
      <c r="E14" s="80"/>
    </row>
    <row r="15" spans="1:5" ht="12.75">
      <c r="A15" s="3" t="s">
        <v>26</v>
      </c>
      <c r="D15" s="48"/>
      <c r="E15" s="80"/>
    </row>
    <row r="16" spans="1:5" ht="12.75">
      <c r="A16" s="3" t="s">
        <v>54</v>
      </c>
      <c r="D16" s="50"/>
      <c r="E16" s="80"/>
    </row>
    <row r="17" spans="1:7" ht="12.75">
      <c r="A17" s="74" t="s">
        <v>55</v>
      </c>
      <c r="B17" s="75"/>
      <c r="C17" s="76"/>
      <c r="D17" s="93"/>
      <c r="E17" s="80"/>
      <c r="F17" s="79"/>
      <c r="G17" s="79"/>
    </row>
    <row r="18" spans="1:7" ht="12.75">
      <c r="A18" s="74"/>
      <c r="B18" s="75"/>
      <c r="C18" s="76"/>
      <c r="D18" s="77"/>
      <c r="E18" s="81"/>
      <c r="F18" s="79"/>
      <c r="G18" s="79"/>
    </row>
    <row r="19" spans="1:7" ht="12.75">
      <c r="A19" s="74"/>
      <c r="B19" s="75"/>
      <c r="C19" s="94" t="s">
        <v>120</v>
      </c>
      <c r="D19" s="77">
        <f>SUM(D8:D17)</f>
        <v>2.047701</v>
      </c>
      <c r="E19" s="82" t="s">
        <v>113</v>
      </c>
      <c r="F19" s="79"/>
      <c r="G19" s="79"/>
    </row>
    <row r="20" spans="1:7" ht="12.75">
      <c r="A20" s="74"/>
      <c r="B20" s="75"/>
      <c r="C20" s="51"/>
      <c r="D20" s="77"/>
      <c r="E20" s="78"/>
      <c r="F20" s="79"/>
      <c r="G20" s="79"/>
    </row>
    <row r="21" spans="2:7" ht="12.75">
      <c r="B21" s="90"/>
      <c r="C21" s="91"/>
      <c r="D21" s="48"/>
      <c r="E21" s="82"/>
      <c r="F21" s="79"/>
      <c r="G21" s="79"/>
    </row>
    <row r="22" spans="1:7" ht="12.75">
      <c r="A22" s="74"/>
      <c r="B22" s="75"/>
      <c r="D22" s="48"/>
      <c r="E22" s="78"/>
      <c r="F22" s="79"/>
      <c r="G22" s="79"/>
    </row>
    <row r="23" spans="4:5" ht="12.75">
      <c r="D23" s="92"/>
      <c r="E23" s="67"/>
    </row>
    <row r="24" spans="4:5" ht="12.75">
      <c r="D24" s="48"/>
      <c r="E24" s="67"/>
    </row>
    <row r="25" spans="1:5" ht="12.75">
      <c r="A25" s="61"/>
      <c r="C25" s="62"/>
      <c r="D25" s="62"/>
      <c r="E25" s="69"/>
    </row>
    <row r="26" spans="3:5" ht="12.75">
      <c r="C26" s="84"/>
      <c r="D26" s="48"/>
      <c r="E26" s="73"/>
    </row>
    <row r="27" spans="1:5" s="60" customFormat="1" ht="12.75">
      <c r="A27" s="71"/>
      <c r="B27" s="58"/>
      <c r="C27" s="51"/>
      <c r="D27" s="72"/>
      <c r="E27" s="73"/>
    </row>
    <row r="30" spans="1:5" ht="12.75">
      <c r="A30" s="57"/>
      <c r="B30" s="58"/>
      <c r="C30" s="51"/>
      <c r="D30" s="48"/>
      <c r="E30" s="59"/>
    </row>
  </sheetData>
  <sheetProtection/>
  <printOptions/>
  <pageMargins left="0.75" right="0.75" top="1" bottom="1" header="0.5" footer="0.5"/>
  <pageSetup fitToHeight="1" fitToWidth="1" horizontalDpi="600" verticalDpi="600" orientation="landscape" scale="88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A1">
      <selection activeCell="D8" sqref="D8"/>
    </sheetView>
  </sheetViews>
  <sheetFormatPr defaultColWidth="8.8515625" defaultRowHeight="12.75"/>
  <cols>
    <col min="1" max="1" width="16.7109375" style="3" customWidth="1"/>
    <col min="2" max="2" width="20.421875" style="1" customWidth="1"/>
    <col min="3" max="3" width="13.8515625" style="46" customWidth="1"/>
    <col min="4" max="4" width="13.7109375" style="43" customWidth="1"/>
    <col min="5" max="5" width="61.28125" style="7" bestFit="1" customWidth="1"/>
  </cols>
  <sheetData>
    <row r="1" ht="12.75">
      <c r="A1" s="59" t="s">
        <v>118</v>
      </c>
    </row>
    <row r="2" ht="12.75">
      <c r="A2" s="7" t="s">
        <v>84</v>
      </c>
    </row>
    <row r="3" ht="12.75"/>
    <row r="4" ht="12.75">
      <c r="C4" s="46" t="s">
        <v>10</v>
      </c>
    </row>
    <row r="5" spans="3:4" ht="12.75">
      <c r="C5" s="46" t="s">
        <v>2</v>
      </c>
      <c r="D5" s="48" t="s">
        <v>7</v>
      </c>
    </row>
    <row r="6" spans="1:4" ht="12.75">
      <c r="A6" s="3" t="s">
        <v>11</v>
      </c>
      <c r="B6" s="95" t="s">
        <v>1</v>
      </c>
      <c r="C6" s="46" t="s">
        <v>3</v>
      </c>
      <c r="D6" s="48" t="s">
        <v>12</v>
      </c>
    </row>
    <row r="7" spans="1:7" ht="12.75">
      <c r="A7" s="4" t="s">
        <v>1</v>
      </c>
      <c r="B7" s="2" t="s">
        <v>0</v>
      </c>
      <c r="C7" s="47" t="s">
        <v>4</v>
      </c>
      <c r="D7" s="49" t="s">
        <v>5</v>
      </c>
      <c r="E7" s="8" t="s">
        <v>24</v>
      </c>
      <c r="F7" s="23"/>
      <c r="G7" s="26"/>
    </row>
    <row r="8" spans="1:5" ht="12.75">
      <c r="A8" s="3" t="s">
        <v>13</v>
      </c>
      <c r="B8" s="1">
        <v>41686</v>
      </c>
      <c r="C8" s="89">
        <v>0.0758</v>
      </c>
      <c r="D8" s="50">
        <f>2*C8</f>
        <v>0.1516</v>
      </c>
      <c r="E8" s="80" t="s">
        <v>119</v>
      </c>
    </row>
    <row r="9" spans="1:5" ht="12.75">
      <c r="A9" s="3" t="s">
        <v>14</v>
      </c>
      <c r="B9" s="1">
        <v>41715</v>
      </c>
      <c r="C9" s="89">
        <v>0.214</v>
      </c>
      <c r="D9" s="50">
        <f>2*C9</f>
        <v>0.428</v>
      </c>
      <c r="E9" s="73" t="s">
        <v>121</v>
      </c>
    </row>
    <row r="10" spans="1:5" ht="12.75">
      <c r="A10" s="3" t="s">
        <v>16</v>
      </c>
      <c r="B10" s="1">
        <v>41724</v>
      </c>
      <c r="C10" s="46">
        <v>3.5531</v>
      </c>
      <c r="D10" s="50">
        <f>2*C10</f>
        <v>7.1062</v>
      </c>
      <c r="E10" s="80" t="s">
        <v>123</v>
      </c>
    </row>
    <row r="11" spans="1:5" ht="12.75">
      <c r="A11" s="3" t="s">
        <v>17</v>
      </c>
      <c r="B11" s="1">
        <v>41728</v>
      </c>
      <c r="C11" s="46">
        <v>3.5873</v>
      </c>
      <c r="D11" s="50">
        <f>2*C11</f>
        <v>7.1746</v>
      </c>
      <c r="E11" s="80" t="s">
        <v>123</v>
      </c>
    </row>
    <row r="12" spans="1:5" ht="12.75">
      <c r="A12" s="3" t="s">
        <v>18</v>
      </c>
      <c r="B12" s="1">
        <v>41730</v>
      </c>
      <c r="C12" s="46" t="s">
        <v>22</v>
      </c>
      <c r="D12" s="50" t="s">
        <v>22</v>
      </c>
      <c r="E12" s="80" t="s">
        <v>122</v>
      </c>
    </row>
    <row r="13" spans="1:5" ht="12.75">
      <c r="A13" s="3" t="s">
        <v>19</v>
      </c>
      <c r="B13" s="1">
        <v>41751</v>
      </c>
      <c r="C13" s="46">
        <v>0.2221</v>
      </c>
      <c r="D13" s="50">
        <f>2*C13</f>
        <v>0.4442</v>
      </c>
      <c r="E13" s="80" t="s">
        <v>124</v>
      </c>
    </row>
    <row r="14" spans="1:5" ht="12.75">
      <c r="A14" s="3" t="s">
        <v>20</v>
      </c>
      <c r="B14" s="1">
        <v>41755</v>
      </c>
      <c r="C14" s="46">
        <v>1.0357</v>
      </c>
      <c r="D14" s="50">
        <f>2*C14</f>
        <v>2.0714</v>
      </c>
      <c r="E14" s="80" t="s">
        <v>125</v>
      </c>
    </row>
    <row r="15" spans="1:5" ht="12.75">
      <c r="A15" s="3" t="s">
        <v>26</v>
      </c>
      <c r="B15" s="1">
        <v>41770</v>
      </c>
      <c r="C15" s="46">
        <v>0.3492</v>
      </c>
      <c r="D15" s="48">
        <f>2*C15</f>
        <v>0.6984</v>
      </c>
      <c r="E15" s="80" t="s">
        <v>126</v>
      </c>
    </row>
    <row r="16" spans="1:5" ht="12.75">
      <c r="A16" s="3" t="s">
        <v>54</v>
      </c>
      <c r="B16" s="1">
        <v>41803</v>
      </c>
      <c r="C16" s="46" t="s">
        <v>22</v>
      </c>
      <c r="D16" s="50" t="s">
        <v>22</v>
      </c>
      <c r="E16" s="80" t="s">
        <v>127</v>
      </c>
    </row>
    <row r="17" spans="1:7" ht="12.75">
      <c r="A17" s="74" t="s">
        <v>55</v>
      </c>
      <c r="B17" s="75" t="s">
        <v>128</v>
      </c>
      <c r="C17" s="76" t="s">
        <v>22</v>
      </c>
      <c r="D17" s="93" t="s">
        <v>22</v>
      </c>
      <c r="E17" s="80" t="s">
        <v>129</v>
      </c>
      <c r="F17" s="79"/>
      <c r="G17" s="79"/>
    </row>
    <row r="18" spans="1:7" ht="12.75">
      <c r="A18" s="74"/>
      <c r="B18" s="75"/>
      <c r="C18" s="76"/>
      <c r="D18" s="77"/>
      <c r="E18" s="81"/>
      <c r="F18" s="79"/>
      <c r="G18" s="79"/>
    </row>
    <row r="19" spans="1:7" ht="12.75">
      <c r="A19" s="74"/>
      <c r="B19" s="75"/>
      <c r="C19" s="94" t="s">
        <v>120</v>
      </c>
      <c r="D19" s="77">
        <f>SUM(D8:D17)</f>
        <v>18.0744</v>
      </c>
      <c r="E19" s="82" t="s">
        <v>113</v>
      </c>
      <c r="F19" s="79"/>
      <c r="G19" s="79"/>
    </row>
    <row r="20" spans="1:7" ht="12.75">
      <c r="A20" s="74"/>
      <c r="B20" s="75"/>
      <c r="C20" s="51"/>
      <c r="D20" s="77"/>
      <c r="E20" s="78"/>
      <c r="F20" s="79"/>
      <c r="G20" s="79"/>
    </row>
    <row r="21" spans="2:7" ht="12.75">
      <c r="B21" s="90"/>
      <c r="C21" s="91"/>
      <c r="D21" s="48"/>
      <c r="E21" s="82"/>
      <c r="F21" s="79"/>
      <c r="G21" s="79"/>
    </row>
    <row r="22" spans="1:7" ht="12.75">
      <c r="A22" s="74"/>
      <c r="B22" s="75"/>
      <c r="D22" s="48"/>
      <c r="E22" s="78"/>
      <c r="F22" s="79"/>
      <c r="G22" s="79"/>
    </row>
    <row r="23" spans="4:5" ht="12.75">
      <c r="D23" s="92"/>
      <c r="E23" s="67"/>
    </row>
    <row r="24" spans="4:5" ht="12.75">
      <c r="D24" s="48"/>
      <c r="E24" s="67"/>
    </row>
    <row r="25" spans="1:5" ht="12.75">
      <c r="A25" s="61"/>
      <c r="C25" s="62"/>
      <c r="D25" s="62"/>
      <c r="E25" s="69"/>
    </row>
    <row r="26" spans="3:5" ht="12.75">
      <c r="C26" s="84"/>
      <c r="D26" s="48"/>
      <c r="E26" s="73"/>
    </row>
    <row r="27" spans="1:5" s="60" customFormat="1" ht="12.75">
      <c r="A27" s="71"/>
      <c r="B27" s="58"/>
      <c r="C27" s="51"/>
      <c r="D27" s="72"/>
      <c r="E27" s="73"/>
    </row>
    <row r="30" spans="1:5" ht="12.75">
      <c r="A30" s="57"/>
      <c r="B30" s="58"/>
      <c r="C30" s="51"/>
      <c r="D30" s="48"/>
      <c r="E30" s="59"/>
    </row>
  </sheetData>
  <sheetProtection/>
  <printOptions/>
  <pageMargins left="0.75" right="0.75" top="1" bottom="1" header="0.5" footer="0.5"/>
  <pageSetup fitToHeight="1" fitToWidth="1" horizontalDpi="600" verticalDpi="600" orientation="landscape" scale="88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 Center for Snow and Avalanche Studies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Landry</dc:creator>
  <cp:keywords/>
  <dc:description/>
  <cp:lastModifiedBy>jeffderry</cp:lastModifiedBy>
  <cp:lastPrinted>2013-05-29T16:36:25Z</cp:lastPrinted>
  <dcterms:created xsi:type="dcterms:W3CDTF">2011-05-06T15:20:33Z</dcterms:created>
  <dcterms:modified xsi:type="dcterms:W3CDTF">2022-02-18T17:57:03Z</dcterms:modified>
  <cp:category/>
  <cp:version/>
  <cp:contentType/>
  <cp:contentStatus/>
</cp:coreProperties>
</file>